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408" windowWidth="22692" windowHeight="11112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Položky!$A$1:$K$77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G76" i="3"/>
  <c r="BE76"/>
  <c r="BD76"/>
  <c r="BC76"/>
  <c r="K76"/>
  <c r="I76"/>
  <c r="G76"/>
  <c r="BF76" s="1"/>
  <c r="BG75"/>
  <c r="BE75"/>
  <c r="BD75"/>
  <c r="BC75"/>
  <c r="K75"/>
  <c r="I75"/>
  <c r="G75"/>
  <c r="BF75" s="1"/>
  <c r="BG74"/>
  <c r="BG77" s="1"/>
  <c r="I13" i="2" s="1"/>
  <c r="BE74" i="3"/>
  <c r="BD74"/>
  <c r="BC74"/>
  <c r="K74"/>
  <c r="I74"/>
  <c r="G74"/>
  <c r="B13" i="2"/>
  <c r="A13"/>
  <c r="BE77" i="3"/>
  <c r="G13" i="2" s="1"/>
  <c r="K77" i="3"/>
  <c r="I77"/>
  <c r="C77"/>
  <c r="BG71"/>
  <c r="BG72" s="1"/>
  <c r="I12" i="2" s="1"/>
  <c r="BF71" i="3"/>
  <c r="BE71"/>
  <c r="BC71"/>
  <c r="BC72" s="1"/>
  <c r="E12" i="2" s="1"/>
  <c r="K71" i="3"/>
  <c r="I71"/>
  <c r="G71"/>
  <c r="BD71" s="1"/>
  <c r="BD72" s="1"/>
  <c r="F12" i="2" s="1"/>
  <c r="B12"/>
  <c r="A12"/>
  <c r="BF72" i="3"/>
  <c r="H12" i="2" s="1"/>
  <c r="BE72" i="3"/>
  <c r="G12" i="2" s="1"/>
  <c r="K72" i="3"/>
  <c r="I72"/>
  <c r="C72"/>
  <c r="BG68"/>
  <c r="BG69" s="1"/>
  <c r="I11" i="2" s="1"/>
  <c r="BF68" i="3"/>
  <c r="BF69" s="1"/>
  <c r="H11" i="2" s="1"/>
  <c r="BE68" i="3"/>
  <c r="BE69" s="1"/>
  <c r="G11" i="2" s="1"/>
  <c r="BD68" i="3"/>
  <c r="BD69" s="1"/>
  <c r="F11" i="2" s="1"/>
  <c r="K68" i="3"/>
  <c r="K69" s="1"/>
  <c r="I68"/>
  <c r="G68"/>
  <c r="G69" s="1"/>
  <c r="B11" i="2"/>
  <c r="A11"/>
  <c r="I69" i="3"/>
  <c r="C69"/>
  <c r="BG65"/>
  <c r="BF65"/>
  <c r="BE65"/>
  <c r="BD65"/>
  <c r="K65"/>
  <c r="I65"/>
  <c r="G65"/>
  <c r="BC65" s="1"/>
  <c r="BG64"/>
  <c r="BF64"/>
  <c r="BE64"/>
  <c r="BD64"/>
  <c r="K64"/>
  <c r="I64"/>
  <c r="G64"/>
  <c r="BC64" s="1"/>
  <c r="BG63"/>
  <c r="BF63"/>
  <c r="BE63"/>
  <c r="BD63"/>
  <c r="K63"/>
  <c r="I63"/>
  <c r="G63"/>
  <c r="BC63" s="1"/>
  <c r="BG62"/>
  <c r="BF62"/>
  <c r="BE62"/>
  <c r="BD62"/>
  <c r="K62"/>
  <c r="I62"/>
  <c r="G62"/>
  <c r="BC62" s="1"/>
  <c r="BG61"/>
  <c r="BF61"/>
  <c r="BE61"/>
  <c r="BD61"/>
  <c r="K61"/>
  <c r="I61"/>
  <c r="G61"/>
  <c r="BC61" s="1"/>
  <c r="BG60"/>
  <c r="BF60"/>
  <c r="BE60"/>
  <c r="BD60"/>
  <c r="K60"/>
  <c r="I60"/>
  <c r="G60"/>
  <c r="BC60" s="1"/>
  <c r="BG59"/>
  <c r="BF59"/>
  <c r="BE59"/>
  <c r="BD59"/>
  <c r="K59"/>
  <c r="I59"/>
  <c r="G59"/>
  <c r="BC59" s="1"/>
  <c r="BG58"/>
  <c r="BF58"/>
  <c r="BE58"/>
  <c r="BD58"/>
  <c r="K58"/>
  <c r="I58"/>
  <c r="G58"/>
  <c r="BC58" s="1"/>
  <c r="BG57"/>
  <c r="BF57"/>
  <c r="BE57"/>
  <c r="BD57"/>
  <c r="K57"/>
  <c r="I57"/>
  <c r="G57"/>
  <c r="BC57" s="1"/>
  <c r="BG56"/>
  <c r="BG66" s="1"/>
  <c r="I10" i="2" s="1"/>
  <c r="BF56" i="3"/>
  <c r="BE56"/>
  <c r="BE66" s="1"/>
  <c r="G10" i="2" s="1"/>
  <c r="BD56" i="3"/>
  <c r="K56"/>
  <c r="I56"/>
  <c r="G56"/>
  <c r="G66" s="1"/>
  <c r="B10" i="2"/>
  <c r="A10"/>
  <c r="BF66" i="3"/>
  <c r="H10" i="2" s="1"/>
  <c r="K66" i="3"/>
  <c r="I66"/>
  <c r="C66"/>
  <c r="BG52"/>
  <c r="BF52"/>
  <c r="BE52"/>
  <c r="BD52"/>
  <c r="K52"/>
  <c r="I52"/>
  <c r="G52"/>
  <c r="BC52" s="1"/>
  <c r="BG50"/>
  <c r="BF50"/>
  <c r="BE50"/>
  <c r="BD50"/>
  <c r="K50"/>
  <c r="I50"/>
  <c r="G50"/>
  <c r="BC50" s="1"/>
  <c r="BG48"/>
  <c r="BF48"/>
  <c r="BE48"/>
  <c r="BD48"/>
  <c r="K48"/>
  <c r="I48"/>
  <c r="G48"/>
  <c r="BC48" s="1"/>
  <c r="BG46"/>
  <c r="BG54" s="1"/>
  <c r="I9" i="2" s="1"/>
  <c r="BF46" i="3"/>
  <c r="BF54" s="1"/>
  <c r="H9" i="2" s="1"/>
  <c r="BE46" i="3"/>
  <c r="BD46"/>
  <c r="BD54" s="1"/>
  <c r="F9" i="2" s="1"/>
  <c r="K46" i="3"/>
  <c r="I46"/>
  <c r="G46"/>
  <c r="G54" s="1"/>
  <c r="B9" i="2"/>
  <c r="A9"/>
  <c r="BE54" i="3"/>
  <c r="G9" i="2" s="1"/>
  <c r="K54" i="3"/>
  <c r="I54"/>
  <c r="C54"/>
  <c r="BG42"/>
  <c r="BG44" s="1"/>
  <c r="I8" i="2" s="1"/>
  <c r="BF42" i="3"/>
  <c r="BF44" s="1"/>
  <c r="H8" i="2" s="1"/>
  <c r="BE42" i="3"/>
  <c r="BE44" s="1"/>
  <c r="G8" i="2" s="1"/>
  <c r="BD42" i="3"/>
  <c r="BD44" s="1"/>
  <c r="F8" i="2" s="1"/>
  <c r="K42" i="3"/>
  <c r="I42"/>
  <c r="G42"/>
  <c r="G44" s="1"/>
  <c r="B8" i="2"/>
  <c r="A8"/>
  <c r="K44" i="3"/>
  <c r="I44"/>
  <c r="C44"/>
  <c r="BG38"/>
  <c r="BF38"/>
  <c r="BE38"/>
  <c r="BD38"/>
  <c r="K38"/>
  <c r="I38"/>
  <c r="G38"/>
  <c r="BC38" s="1"/>
  <c r="BG37"/>
  <c r="BF37"/>
  <c r="BE37"/>
  <c r="BD37"/>
  <c r="K37"/>
  <c r="I37"/>
  <c r="G37"/>
  <c r="BC37" s="1"/>
  <c r="BG36"/>
  <c r="BF36"/>
  <c r="BE36"/>
  <c r="BD36"/>
  <c r="K36"/>
  <c r="I36"/>
  <c r="G36"/>
  <c r="BC36" s="1"/>
  <c r="BG34"/>
  <c r="BF34"/>
  <c r="BE34"/>
  <c r="BD34"/>
  <c r="K34"/>
  <c r="I34"/>
  <c r="G34"/>
  <c r="BC34" s="1"/>
  <c r="BG32"/>
  <c r="BF32"/>
  <c r="BE32"/>
  <c r="BD32"/>
  <c r="K32"/>
  <c r="I32"/>
  <c r="G32"/>
  <c r="BC32" s="1"/>
  <c r="BG31"/>
  <c r="BF31"/>
  <c r="BE31"/>
  <c r="BD31"/>
  <c r="K31"/>
  <c r="I31"/>
  <c r="G31"/>
  <c r="BC31" s="1"/>
  <c r="BG28"/>
  <c r="BF28"/>
  <c r="BE28"/>
  <c r="BD28"/>
  <c r="K28"/>
  <c r="I28"/>
  <c r="G28"/>
  <c r="BC28" s="1"/>
  <c r="BG26"/>
  <c r="BF26"/>
  <c r="BE26"/>
  <c r="BD26"/>
  <c r="K26"/>
  <c r="I26"/>
  <c r="G26"/>
  <c r="BC26" s="1"/>
  <c r="BG25"/>
  <c r="BF25"/>
  <c r="BE25"/>
  <c r="BD25"/>
  <c r="K25"/>
  <c r="I25"/>
  <c r="G25"/>
  <c r="BC25" s="1"/>
  <c r="BG23"/>
  <c r="BF23"/>
  <c r="BE23"/>
  <c r="BD23"/>
  <c r="K23"/>
  <c r="I23"/>
  <c r="G23"/>
  <c r="BC23" s="1"/>
  <c r="BG21"/>
  <c r="BF21"/>
  <c r="BE21"/>
  <c r="BD21"/>
  <c r="K21"/>
  <c r="I21"/>
  <c r="G21"/>
  <c r="BC21" s="1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E18"/>
  <c r="BD18"/>
  <c r="K18"/>
  <c r="I18"/>
  <c r="G18"/>
  <c r="BC18" s="1"/>
  <c r="BG17"/>
  <c r="BF17"/>
  <c r="BE17"/>
  <c r="BD17"/>
  <c r="K17"/>
  <c r="I17"/>
  <c r="G17"/>
  <c r="BC17" s="1"/>
  <c r="BG15"/>
  <c r="BF15"/>
  <c r="BE15"/>
  <c r="BD15"/>
  <c r="K15"/>
  <c r="I15"/>
  <c r="G15"/>
  <c r="BC15" s="1"/>
  <c r="BG13"/>
  <c r="BF13"/>
  <c r="BE13"/>
  <c r="BD13"/>
  <c r="K13"/>
  <c r="I13"/>
  <c r="G13"/>
  <c r="BC13" s="1"/>
  <c r="BG10"/>
  <c r="BF10"/>
  <c r="BE10"/>
  <c r="BD10"/>
  <c r="K10"/>
  <c r="I10"/>
  <c r="G10"/>
  <c r="BC10" s="1"/>
  <c r="BG8"/>
  <c r="BG40" s="1"/>
  <c r="I7" i="2" s="1"/>
  <c r="BF8" i="3"/>
  <c r="BF40" s="1"/>
  <c r="H7" i="2" s="1"/>
  <c r="BE8" i="3"/>
  <c r="BD8"/>
  <c r="BD40" s="1"/>
  <c r="F7" i="2" s="1"/>
  <c r="K8" i="3"/>
  <c r="I8"/>
  <c r="G8"/>
  <c r="BC8" s="1"/>
  <c r="B7" i="2"/>
  <c r="A7"/>
  <c r="BE40" i="3"/>
  <c r="G7" i="2" s="1"/>
  <c r="K40" i="3"/>
  <c r="I40"/>
  <c r="G40"/>
  <c r="C40"/>
  <c r="E4"/>
  <c r="C4"/>
  <c r="F3"/>
  <c r="C3"/>
  <c r="C2" i="2"/>
  <c r="C1"/>
  <c r="C33" i="1"/>
  <c r="F33" s="1"/>
  <c r="C31"/>
  <c r="C9"/>
  <c r="G7"/>
  <c r="D2"/>
  <c r="C2"/>
  <c r="BC46" i="3" l="1"/>
  <c r="BC54" s="1"/>
  <c r="E9" i="2" s="1"/>
  <c r="BC77" i="3"/>
  <c r="E13" i="2" s="1"/>
  <c r="BD66" i="3"/>
  <c r="F10" i="2" s="1"/>
  <c r="BC56" i="3"/>
  <c r="BC66" s="1"/>
  <c r="E10" i="2" s="1"/>
  <c r="G77" i="3"/>
  <c r="BD77"/>
  <c r="F13" i="2" s="1"/>
  <c r="I14"/>
  <c r="C21" i="1" s="1"/>
  <c r="G14" i="2"/>
  <c r="C18" i="1" s="1"/>
  <c r="BC68" i="3"/>
  <c r="BC69" s="1"/>
  <c r="E11" i="2" s="1"/>
  <c r="BC40" i="3"/>
  <c r="E7" i="2" s="1"/>
  <c r="BC42" i="3"/>
  <c r="BC44" s="1"/>
  <c r="E8" i="2" s="1"/>
  <c r="BF74" i="3"/>
  <c r="BF77" s="1"/>
  <c r="H13" i="2" s="1"/>
  <c r="H14" s="1"/>
  <c r="C17" i="1" s="1"/>
  <c r="G72" i="3"/>
  <c r="F14" i="2" l="1"/>
  <c r="C16" i="1" s="1"/>
  <c r="E14" i="2"/>
  <c r="G19"/>
  <c r="I19" s="1"/>
  <c r="G24" l="1"/>
  <c r="I24" s="1"/>
  <c r="G20" i="1" s="1"/>
  <c r="G23" i="2"/>
  <c r="I23" s="1"/>
  <c r="G19" i="1" s="1"/>
  <c r="C15"/>
  <c r="C19" s="1"/>
  <c r="C22" s="1"/>
  <c r="G26" i="2"/>
  <c r="I26" s="1"/>
  <c r="G21"/>
  <c r="I21" s="1"/>
  <c r="G17" i="1" s="1"/>
  <c r="G25" i="2"/>
  <c r="I25" s="1"/>
  <c r="G21" i="1" s="1"/>
  <c r="G22" i="2"/>
  <c r="I22" s="1"/>
  <c r="G18" i="1" s="1"/>
  <c r="G20" i="2"/>
  <c r="I20" s="1"/>
  <c r="G16" i="1" s="1"/>
  <c r="G15"/>
  <c r="H27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<sst xmlns="http://schemas.openxmlformats.org/spreadsheetml/2006/main" count="296" uniqueCount="202">
  <si>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</si>
  <si>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</si>
  <si>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</si>
  <si>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</si>
  <si>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</si>
  <si>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</si>
  <si>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</si>
  <si>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</si>
  <si>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</si>
  <si>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</si>
  <si>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</si>
  <si>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</si>
  <si>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</si>
  <si>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</si>
  <si>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</si>
  <si>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</si>
  <si>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</si>
  <si>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</si>
  <si>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</si>
  <si>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</si>
  <si>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</si>
  <si>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</si>
  <si>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</si>
  <si>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</si>
  <si>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</si>
  <si>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</si>
  <si>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</si>
  <si>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</si>
  <si>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</si>
  <si>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</si>
  <si>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</si>
  <si>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</si>
  <si>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</si>
  <si>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</si>
  <si>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</si>
  <si>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</si>
  <si>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</si>
  <si>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</si>
  <si>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</si>
  <si>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</si>
  <si>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</si>
  <si>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</si>
  <si>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</si>
  <si>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</si>
  <si>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</si>
  <si>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</si>
  <si>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</si>
  <si>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</si>
  <si>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</si>
  <si>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</si>
  <si>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</si>
  <si>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</si>
  <si>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</si>
  <si>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</si>
  <si>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</si>
  <si>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</si>
  <si>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</si>
  <si>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</si>
  <si>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</si>
  <si>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</si>
  <si>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</si>
  <si>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</si>
  <si>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</si>
  <si>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</si>
  <si>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</si>
  <si>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</si>
  <si>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</si>
  <si>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</si>
  <si>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</si>
  <si>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</si>
  <si>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</si>
  <si>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</si>
  <si>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</si>
  <si>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</si>
  <si>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</si>
  <si>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</si>
  <si>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</si>
  <si>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</si>
  <si>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</si>
  <si>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</si>
  <si>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</si>
  <si>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</si>
  <si>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2015-05-05</t>
  </si>
  <si>
    <t>REVITALIZACE PLOCH BYT.ZONY JEČNÁ</t>
  </si>
  <si>
    <t>SO21</t>
  </si>
  <si>
    <t>PŘELOŽKA PŘÍPOJKY VODY</t>
  </si>
  <si>
    <t>113106123</t>
  </si>
  <si>
    <t>Rozebr zámk dlažba pro pěší komun</t>
  </si>
  <si>
    <t>m2</t>
  </si>
  <si>
    <t>2,5*1,4</t>
  </si>
  <si>
    <t>113107112</t>
  </si>
  <si>
    <t>Odstranění podkladu pl. 200 m2,kam.těžené tl.20 cm</t>
  </si>
  <si>
    <t>2,4*1,4</t>
  </si>
  <si>
    <t>5*1,4</t>
  </si>
  <si>
    <t>113107122</t>
  </si>
  <si>
    <t>Odstranění podkladu pl. 200 m2,kam.drcené tl.20 cm</t>
  </si>
  <si>
    <t>113314200</t>
  </si>
  <si>
    <t>Odstranění podkladů ze živice -10cm</t>
  </si>
  <si>
    <t>119001401</t>
  </si>
  <si>
    <t>Dočasné zajištění ocelového potrubí do DN 200 mm</t>
  </si>
  <si>
    <t>m</t>
  </si>
  <si>
    <t>119001411</t>
  </si>
  <si>
    <t>Dočasné zajištění betonového potrubí do DN 200 mm</t>
  </si>
  <si>
    <t>119001422</t>
  </si>
  <si>
    <t>Dočasné zajištění kabelů - v počtu 3 - 6 kabelů</t>
  </si>
  <si>
    <t>120001101</t>
  </si>
  <si>
    <t>Příplatek za ztížení vykopávky v blízkosti vedení</t>
  </si>
  <si>
    <t>m3</t>
  </si>
  <si>
    <t>132201201</t>
  </si>
  <si>
    <t>Hloubení rýh šířky do 200 cm v hor.3 do 100 m3</t>
  </si>
  <si>
    <t>12,38*1,1*1,74</t>
  </si>
  <si>
    <t>151101101</t>
  </si>
  <si>
    <t>Pažení a rozepření stěn rýh - příložné - hl.do 2 m</t>
  </si>
  <si>
    <t>2*12,38*1,74</t>
  </si>
  <si>
    <t>151101111</t>
  </si>
  <si>
    <t>Odstranění pažení stěn rýh - příložné - hl. do 2 m</t>
  </si>
  <si>
    <t>161101103</t>
  </si>
  <si>
    <t>Svislé přemístění výkopku z hor.1-4 do 6,0 m</t>
  </si>
  <si>
    <t>23,70</t>
  </si>
  <si>
    <t>162701105</t>
  </si>
  <si>
    <t>Vodorovné přemístění výkopku z hor.1-4 do 10000 m</t>
  </si>
  <si>
    <t>0,0035*12,38</t>
  </si>
  <si>
    <t>0,352*12,38</t>
  </si>
  <si>
    <t>171201201</t>
  </si>
  <si>
    <t>Uložení sypaniny na skládku</t>
  </si>
  <si>
    <t>174101101</t>
  </si>
  <si>
    <t>Zásyp jam, rýh, šachet se zhutněním</t>
  </si>
  <si>
    <t>23,70-4,401</t>
  </si>
  <si>
    <t>175101101</t>
  </si>
  <si>
    <t>Obsyp potrubí bez prohození sypaniny s dodáním štěrkopísku frakce 0 - 22 mm</t>
  </si>
  <si>
    <t>175101109</t>
  </si>
  <si>
    <t>Příplatek za prohození sypaniny pro zásyp potrubí</t>
  </si>
  <si>
    <t>199000002</t>
  </si>
  <si>
    <t>Poplatek za skládku horniny 1- 4</t>
  </si>
  <si>
    <t>58337306</t>
  </si>
  <si>
    <t>Štěrkopísek frakce 0-8 tř.B</t>
  </si>
  <si>
    <t>T</t>
  </si>
  <si>
    <t>4,358*1,23*,167</t>
  </si>
  <si>
    <t>4</t>
  </si>
  <si>
    <t>Vodorovné konstrukce</t>
  </si>
  <si>
    <t>451573111</t>
  </si>
  <si>
    <t>Lože pod potrubí ze štěrkopísku 8mm</t>
  </si>
  <si>
    <t>0,1*1*12,38</t>
  </si>
  <si>
    <t>5</t>
  </si>
  <si>
    <t>Komunikace</t>
  </si>
  <si>
    <t>564661111</t>
  </si>
  <si>
    <t>Podklad z kameniva drceného 63-125 mm, tl. 20 cm</t>
  </si>
  <si>
    <t>564801300</t>
  </si>
  <si>
    <t>Podklad komunikací štěrkodrti 15cm</t>
  </si>
  <si>
    <t>565134221</t>
  </si>
  <si>
    <t>Podkl obal kam OKJ II tl50mm nad3m</t>
  </si>
  <si>
    <t>578145222</t>
  </si>
  <si>
    <t>Litý asf dálnič LAD mod tl40mm &gt;3m</t>
  </si>
  <si>
    <t>8</t>
  </si>
  <si>
    <t>Trubní vedení</t>
  </si>
  <si>
    <t>879172199</t>
  </si>
  <si>
    <t>Příplatek za montáž vodovodních přípojek DN 32-80</t>
  </si>
  <si>
    <t>kus</t>
  </si>
  <si>
    <t>892233111</t>
  </si>
  <si>
    <t>Desinfekce vodovodního potrubí DN 70</t>
  </si>
  <si>
    <t>892241111</t>
  </si>
  <si>
    <t>Tlaková zkouška vodovodního potrubí DN 80</t>
  </si>
  <si>
    <t>892372111</t>
  </si>
  <si>
    <t>Zabezpečení konců vodovod. potrubí DN 300</t>
  </si>
  <si>
    <t>úsek</t>
  </si>
  <si>
    <t>899712111</t>
  </si>
  <si>
    <t>Orientační tabulky na zdivu</t>
  </si>
  <si>
    <t>28613850</t>
  </si>
  <si>
    <t>Trubka tlaková PE HDd  63 x 5,8 včetně  el.tvarovek</t>
  </si>
  <si>
    <t>R 42221000</t>
  </si>
  <si>
    <t>Poklop a souprava demontáž  a  montáž +  dodávka</t>
  </si>
  <si>
    <t>R 871181121</t>
  </si>
  <si>
    <t>Montáž trubek polyetylenových ve výkopu 63 mm včetně tvarovek</t>
  </si>
  <si>
    <t>R871181121</t>
  </si>
  <si>
    <t>Napojení na rozvod v objektu demnotáž  a nové napojení včetně tvarovek</t>
  </si>
  <si>
    <t>28614005.A</t>
  </si>
  <si>
    <t>Trubka ochranná plyn d 90 x 3,5 x 6000 mm PEHD</t>
  </si>
  <si>
    <t>99</t>
  </si>
  <si>
    <t>Staveništní přesun hmot</t>
  </si>
  <si>
    <t>998276101</t>
  </si>
  <si>
    <t>Přesun hmot, trubní vedení plastová, otevř. výkop</t>
  </si>
  <si>
    <t>t</t>
  </si>
  <si>
    <t>722</t>
  </si>
  <si>
    <t>Vnitřní vodovod</t>
  </si>
  <si>
    <t>722190901</t>
  </si>
  <si>
    <t>Uzavření/otevření vodovodního potrubí při opravě</t>
  </si>
  <si>
    <t>M23</t>
  </si>
  <si>
    <t>Montáže potrubí</t>
  </si>
  <si>
    <t>230193002</t>
  </si>
  <si>
    <t>Nasunutí potrubní sekce do chráničky DN 80 včetně sedel  a manžet</t>
  </si>
  <si>
    <t>R 230 25-0052</t>
  </si>
  <si>
    <t>Signalizační vodič</t>
  </si>
  <si>
    <t>R 3</t>
  </si>
  <si>
    <t>FOLIE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</si>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</sst>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14" fontId="4" fillId="0" borderId="16" xfId="0" applyNumberFormat="1" applyFont="1" applyBorder="1" applyAlignme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2" workbookViewId="0"/>
  </sheetViews>
  <sheetFormatPr defaultColWidth="9.109375" defaultRowHeight="13.2"/>
  <cols>
    <col min="1" max="1" width="2" style="3" customWidth="1"/>
    <col min="2" max="2" width="15" style="3" customWidth="1"/>
    <col min="3" max="3" width="15.88671875" style="3" customWidth="1"/>
    <col min="4" max="4" width="14.5546875" style="3" customWidth="1"/>
    <col min="5" max="5" width="13.5546875" style="3" customWidth="1"/>
    <col min="6" max="6" width="16.5546875" style="3" customWidth="1"/>
    <col min="7" max="7" width="15.33203125" style="3" customWidth="1"/>
    <col min="8" max="16384" width="9.10937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SO21</v>
      </c>
      <c r="D2" s="6" t="str">
        <f>Rekapitulace!G2</f>
        <v>PŘELOŽKA PŘÍPOJKY VODY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" customHeight="1">
      <c r="A5" s="16" t="s">
        <v>84</v>
      </c>
      <c r="B5" s="17"/>
      <c r="C5" s="18" t="s">
        <v>85</v>
      </c>
      <c r="D5" s="19"/>
      <c r="E5" s="20"/>
      <c r="F5" s="12" t="s">
        <v>7</v>
      </c>
      <c r="G5" s="13"/>
    </row>
    <row r="6" spans="1:57" ht="12.9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" customHeight="1">
      <c r="A7" s="24" t="s">
        <v>82</v>
      </c>
      <c r="B7" s="25"/>
      <c r="C7" s="26" t="s">
        <v>83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30"/>
      <c r="D8" s="30"/>
      <c r="E8" s="31"/>
      <c r="F8" s="32" t="s">
        <v>13</v>
      </c>
      <c r="G8" s="33"/>
      <c r="H8" s="34"/>
      <c r="I8" s="35"/>
    </row>
    <row r="9" spans="1:57">
      <c r="A9" s="29" t="s">
        <v>14</v>
      </c>
      <c r="B9" s="12"/>
      <c r="C9" s="30">
        <f>Projektant</f>
        <v>0</v>
      </c>
      <c r="D9" s="30"/>
      <c r="E9" s="31"/>
      <c r="F9" s="12"/>
      <c r="G9" s="36"/>
      <c r="H9" s="37"/>
    </row>
    <row r="10" spans="1:57">
      <c r="A10" s="29" t="s">
        <v>15</v>
      </c>
      <c r="B10" s="12"/>
      <c r="C10" s="30"/>
      <c r="D10" s="30"/>
      <c r="E10" s="30"/>
      <c r="F10" s="38"/>
      <c r="G10" s="39"/>
      <c r="H10" s="40"/>
    </row>
    <row r="11" spans="1:57" ht="13.5" customHeight="1">
      <c r="A11" s="29" t="s">
        <v>16</v>
      </c>
      <c r="B11" s="12"/>
      <c r="C11" s="30"/>
      <c r="D11" s="30"/>
      <c r="E11" s="30"/>
      <c r="F11" s="41" t="s">
        <v>17</v>
      </c>
      <c r="G11" s="225">
        <v>42129</v>
      </c>
      <c r="H11" s="37"/>
      <c r="BA11" s="42"/>
      <c r="BB11" s="42"/>
      <c r="BC11" s="42"/>
      <c r="BD11" s="42"/>
      <c r="BE11" s="42"/>
    </row>
    <row r="12" spans="1:57" ht="12.75" customHeight="1">
      <c r="A12" s="43" t="s">
        <v>18</v>
      </c>
      <c r="B12" s="10"/>
      <c r="C12" s="44"/>
      <c r="D12" s="44"/>
      <c r="E12" s="44"/>
      <c r="F12" s="45" t="s">
        <v>19</v>
      </c>
      <c r="G12" s="46"/>
      <c r="H12" s="37"/>
    </row>
    <row r="13" spans="1:57" ht="28.5" customHeight="1" thickBot="1">
      <c r="A13" s="47" t="s">
        <v>20</v>
      </c>
      <c r="B13" s="48"/>
      <c r="C13" s="48"/>
      <c r="D13" s="48"/>
      <c r="E13" s="49"/>
      <c r="F13" s="49"/>
      <c r="G13" s="50"/>
      <c r="H13" s="37"/>
    </row>
    <row r="14" spans="1:57" ht="17.25" customHeight="1" thickBot="1">
      <c r="A14" s="51" t="s">
        <v>21</v>
      </c>
      <c r="B14" s="52"/>
      <c r="C14" s="53"/>
      <c r="D14" s="54" t="s">
        <v>22</v>
      </c>
      <c r="E14" s="55"/>
      <c r="F14" s="55"/>
      <c r="G14" s="53"/>
    </row>
    <row r="15" spans="1:57" ht="15.9" customHeight="1">
      <c r="A15" s="56"/>
      <c r="B15" s="57" t="s">
        <v>23</v>
      </c>
      <c r="C15" s="58">
        <f>HSV</f>
        <v>0</v>
      </c>
      <c r="D15" s="59" t="str">
        <f>Rekapitulace!A19</f>
        <v>Ztížené výrobní podmínky</v>
      </c>
      <c r="E15" s="60"/>
      <c r="F15" s="61"/>
      <c r="G15" s="58">
        <f>Rekapitulace!I19</f>
        <v>0</v>
      </c>
    </row>
    <row r="16" spans="1:57" ht="15.9" customHeight="1">
      <c r="A16" s="56" t="s">
        <v>24</v>
      </c>
      <c r="B16" s="57" t="s">
        <v>25</v>
      </c>
      <c r="C16" s="58">
        <f>PSV</f>
        <v>0</v>
      </c>
      <c r="D16" s="9" t="str">
        <f>Rekapitulace!A20</f>
        <v>Oborová přirážka</v>
      </c>
      <c r="E16" s="62"/>
      <c r="F16" s="63"/>
      <c r="G16" s="58">
        <f>Rekapitulace!I20</f>
        <v>0</v>
      </c>
    </row>
    <row r="17" spans="1:7" ht="15.9" customHeight="1">
      <c r="A17" s="56" t="s">
        <v>26</v>
      </c>
      <c r="B17" s="57" t="s">
        <v>27</v>
      </c>
      <c r="C17" s="58">
        <f>Mont</f>
        <v>0</v>
      </c>
      <c r="D17" s="9" t="str">
        <f>Rekapitulace!A21</f>
        <v>Přesun stavebních kapacit</v>
      </c>
      <c r="E17" s="62"/>
      <c r="F17" s="63"/>
      <c r="G17" s="58">
        <f>Rekapitulace!I21</f>
        <v>0</v>
      </c>
    </row>
    <row r="18" spans="1:7" ht="15.9" customHeight="1">
      <c r="A18" s="64" t="s">
        <v>28</v>
      </c>
      <c r="B18" s="65" t="s">
        <v>29</v>
      </c>
      <c r="C18" s="58">
        <f>Dodavka</f>
        <v>0</v>
      </c>
      <c r="D18" s="9" t="str">
        <f>Rekapitulace!A22</f>
        <v>Mimostaveništní doprava</v>
      </c>
      <c r="E18" s="62"/>
      <c r="F18" s="63"/>
      <c r="G18" s="58">
        <f>Rekapitulace!I22</f>
        <v>0</v>
      </c>
    </row>
    <row r="19" spans="1:7" ht="15.9" customHeight="1">
      <c r="A19" s="66" t="s">
        <v>30</v>
      </c>
      <c r="B19" s="57"/>
      <c r="C19" s="58">
        <f>SUM(C15:C18)</f>
        <v>0</v>
      </c>
      <c r="D19" s="9" t="str">
        <f>Rekapitulace!A23</f>
        <v>Zařízení staveniště</v>
      </c>
      <c r="E19" s="62"/>
      <c r="F19" s="63"/>
      <c r="G19" s="58">
        <f>Rekapitulace!I23</f>
        <v>0</v>
      </c>
    </row>
    <row r="20" spans="1:7" ht="15.9" customHeight="1">
      <c r="A20" s="66"/>
      <c r="B20" s="57"/>
      <c r="C20" s="58"/>
      <c r="D20" s="9" t="str">
        <f>Rekapitulace!A24</f>
        <v>Provoz investora</v>
      </c>
      <c r="E20" s="62"/>
      <c r="F20" s="63"/>
      <c r="G20" s="58">
        <f>Rekapitulace!I24</f>
        <v>0</v>
      </c>
    </row>
    <row r="21" spans="1:7" ht="15.9" customHeight="1">
      <c r="A21" s="66" t="s">
        <v>31</v>
      </c>
      <c r="B21" s="57"/>
      <c r="C21" s="58">
        <f>HZS</f>
        <v>0</v>
      </c>
      <c r="D21" s="9" t="str">
        <f>Rekapitulace!A25</f>
        <v>Kompletační činnost (IČD)</v>
      </c>
      <c r="E21" s="62"/>
      <c r="F21" s="63"/>
      <c r="G21" s="58">
        <f>Rekapitulace!I25</f>
        <v>0</v>
      </c>
    </row>
    <row r="22" spans="1:7" ht="15.9" customHeight="1">
      <c r="A22" s="67" t="s">
        <v>32</v>
      </c>
      <c r="B22" s="37"/>
      <c r="C22" s="58">
        <f>C19+C21</f>
        <v>0</v>
      </c>
      <c r="D22" s="9" t="s">
        <v>33</v>
      </c>
      <c r="E22" s="62"/>
      <c r="F22" s="63"/>
      <c r="G22" s="58">
        <f>G23-SUM(G15:G21)</f>
        <v>0</v>
      </c>
    </row>
    <row r="23" spans="1:7" ht="15.9" customHeight="1" thickBot="1">
      <c r="A23" s="68" t="s">
        <v>34</v>
      </c>
      <c r="B23" s="69"/>
      <c r="C23" s="70">
        <f>C22+G23</f>
        <v>0</v>
      </c>
      <c r="D23" s="71" t="s">
        <v>35</v>
      </c>
      <c r="E23" s="72"/>
      <c r="F23" s="73"/>
      <c r="G23" s="58">
        <f>VRN</f>
        <v>0</v>
      </c>
    </row>
    <row r="24" spans="1:7">
      <c r="A24" s="74" t="s">
        <v>36</v>
      </c>
      <c r="B24" s="75"/>
      <c r="C24" s="76"/>
      <c r="D24" s="75" t="s">
        <v>37</v>
      </c>
      <c r="E24" s="75"/>
      <c r="F24" s="77" t="s">
        <v>38</v>
      </c>
      <c r="G24" s="78"/>
    </row>
    <row r="25" spans="1:7">
      <c r="A25" s="67" t="s">
        <v>39</v>
      </c>
      <c r="B25" s="37"/>
      <c r="C25" s="79"/>
      <c r="D25" s="37" t="s">
        <v>39</v>
      </c>
      <c r="F25" s="80" t="s">
        <v>39</v>
      </c>
      <c r="G25" s="81"/>
    </row>
    <row r="26" spans="1:7" ht="37.5" customHeight="1">
      <c r="A26" s="67" t="s">
        <v>40</v>
      </c>
      <c r="B26" s="82"/>
      <c r="C26" s="79"/>
      <c r="D26" s="37" t="s">
        <v>40</v>
      </c>
      <c r="F26" s="80" t="s">
        <v>40</v>
      </c>
      <c r="G26" s="81"/>
    </row>
    <row r="27" spans="1:7">
      <c r="A27" s="67"/>
      <c r="B27" s="83"/>
      <c r="C27" s="79"/>
      <c r="D27" s="37"/>
      <c r="F27" s="80"/>
      <c r="G27" s="81"/>
    </row>
    <row r="28" spans="1:7">
      <c r="A28" s="67" t="s">
        <v>41</v>
      </c>
      <c r="B28" s="37"/>
      <c r="C28" s="79"/>
      <c r="D28" s="80" t="s">
        <v>42</v>
      </c>
      <c r="E28" s="79"/>
      <c r="F28" s="84" t="s">
        <v>42</v>
      </c>
      <c r="G28" s="81"/>
    </row>
    <row r="29" spans="1:7" ht="69" customHeight="1">
      <c r="A29" s="67"/>
      <c r="B29" s="37"/>
      <c r="C29" s="85"/>
      <c r="D29" s="86"/>
      <c r="E29" s="85"/>
      <c r="F29" s="37"/>
      <c r="G29" s="81"/>
    </row>
    <row r="30" spans="1:7">
      <c r="A30" s="87" t="s">
        <v>43</v>
      </c>
      <c r="B30" s="88"/>
      <c r="C30" s="89">
        <v>21</v>
      </c>
      <c r="D30" s="88" t="s">
        <v>44</v>
      </c>
      <c r="E30" s="90"/>
      <c r="F30" s="91">
        <f>C23-F32</f>
        <v>0</v>
      </c>
      <c r="G30" s="92"/>
    </row>
    <row r="31" spans="1:7">
      <c r="A31" s="87" t="s">
        <v>45</v>
      </c>
      <c r="B31" s="88"/>
      <c r="C31" s="89">
        <f>SazbaDPH1</f>
        <v>21</v>
      </c>
      <c r="D31" s="88" t="s">
        <v>46</v>
      </c>
      <c r="E31" s="90"/>
      <c r="F31" s="91">
        <f>ROUND(PRODUCT(F30,C31/100),0)</f>
        <v>0</v>
      </c>
      <c r="G31" s="92"/>
    </row>
    <row r="32" spans="1:7">
      <c r="A32" s="87" t="s">
        <v>43</v>
      </c>
      <c r="B32" s="88"/>
      <c r="C32" s="89">
        <v>0</v>
      </c>
      <c r="D32" s="88" t="s">
        <v>46</v>
      </c>
      <c r="E32" s="90"/>
      <c r="F32" s="91">
        <v>0</v>
      </c>
      <c r="G32" s="92"/>
    </row>
    <row r="33" spans="1:8">
      <c r="A33" s="87" t="s">
        <v>45</v>
      </c>
      <c r="B33" s="93"/>
      <c r="C33" s="94">
        <f>SazbaDPH2</f>
        <v>0</v>
      </c>
      <c r="D33" s="88" t="s">
        <v>46</v>
      </c>
      <c r="E33" s="63"/>
      <c r="F33" s="91">
        <f>ROUND(PRODUCT(F32,C33/100),0)</f>
        <v>0</v>
      </c>
      <c r="G33" s="92"/>
    </row>
    <row r="34" spans="1:8" s="100" customFormat="1" ht="19.5" customHeight="1" thickBot="1">
      <c r="A34" s="95" t="s">
        <v>47</v>
      </c>
      <c r="B34" s="96"/>
      <c r="C34" s="96"/>
      <c r="D34" s="96"/>
      <c r="E34" s="97"/>
      <c r="F34" s="98">
        <f>ROUND(SUM(F30:F33),0)</f>
        <v>0</v>
      </c>
      <c r="G34" s="99"/>
    </row>
    <row r="36" spans="1:8">
      <c r="A36" s="101" t="s">
        <v>48</v>
      </c>
      <c r="B36" s="101"/>
      <c r="C36" s="101"/>
      <c r="D36" s="101"/>
      <c r="E36" s="101"/>
      <c r="F36" s="101"/>
      <c r="G36" s="101"/>
      <c r="H36" s="3" t="s">
        <v>6</v>
      </c>
    </row>
    <row r="37" spans="1:8" ht="14.25" customHeight="1">
      <c r="A37" s="101"/>
      <c r="B37" s="102"/>
      <c r="C37" s="102"/>
      <c r="D37" s="102"/>
      <c r="E37" s="102"/>
      <c r="F37" s="102"/>
      <c r="G37" s="102"/>
      <c r="H37" s="3" t="s">
        <v>6</v>
      </c>
    </row>
    <row r="38" spans="1:8" ht="12.75" customHeight="1">
      <c r="A38" s="103"/>
      <c r="B38" s="102"/>
      <c r="C38" s="102"/>
      <c r="D38" s="102"/>
      <c r="E38" s="102"/>
      <c r="F38" s="102"/>
      <c r="G38" s="102"/>
      <c r="H38" s="3" t="s">
        <v>6</v>
      </c>
    </row>
    <row r="39" spans="1:8">
      <c r="A39" s="103"/>
      <c r="B39" s="102"/>
      <c r="C39" s="102"/>
      <c r="D39" s="102"/>
      <c r="E39" s="102"/>
      <c r="F39" s="102"/>
      <c r="G39" s="102"/>
      <c r="H39" s="3" t="s">
        <v>6</v>
      </c>
    </row>
    <row r="40" spans="1:8">
      <c r="A40" s="103"/>
      <c r="B40" s="102"/>
      <c r="C40" s="102"/>
      <c r="D40" s="102"/>
      <c r="E40" s="102"/>
      <c r="F40" s="102"/>
      <c r="G40" s="102"/>
      <c r="H40" s="3" t="s">
        <v>6</v>
      </c>
    </row>
    <row r="41" spans="1:8">
      <c r="A41" s="103"/>
      <c r="B41" s="102"/>
      <c r="C41" s="102"/>
      <c r="D41" s="102"/>
      <c r="E41" s="102"/>
      <c r="F41" s="102"/>
      <c r="G41" s="102"/>
      <c r="H41" s="3" t="s">
        <v>6</v>
      </c>
    </row>
    <row r="42" spans="1:8">
      <c r="A42" s="103"/>
      <c r="B42" s="102"/>
      <c r="C42" s="102"/>
      <c r="D42" s="102"/>
      <c r="E42" s="102"/>
      <c r="F42" s="102"/>
      <c r="G42" s="102"/>
      <c r="H42" s="3" t="s">
        <v>6</v>
      </c>
    </row>
    <row r="43" spans="1:8">
      <c r="A43" s="103"/>
      <c r="B43" s="102"/>
      <c r="C43" s="102"/>
      <c r="D43" s="102"/>
      <c r="E43" s="102"/>
      <c r="F43" s="102"/>
      <c r="G43" s="102"/>
      <c r="H43" s="3" t="s">
        <v>6</v>
      </c>
    </row>
    <row r="44" spans="1:8">
      <c r="A44" s="103"/>
      <c r="B44" s="102"/>
      <c r="C44" s="102"/>
      <c r="D44" s="102"/>
      <c r="E44" s="102"/>
      <c r="F44" s="102"/>
      <c r="G44" s="102"/>
      <c r="H44" s="3" t="s">
        <v>6</v>
      </c>
    </row>
    <row r="45" spans="1:8" ht="0.75" customHeight="1">
      <c r="A45" s="103"/>
      <c r="B45" s="102"/>
      <c r="C45" s="102"/>
      <c r="D45" s="102"/>
      <c r="E45" s="102"/>
      <c r="F45" s="102"/>
      <c r="G45" s="102"/>
      <c r="H45" s="3" t="s">
        <v>6</v>
      </c>
    </row>
    <row r="46" spans="1:8">
      <c r="B46" s="104"/>
      <c r="C46" s="104"/>
      <c r="D46" s="104"/>
      <c r="E46" s="104"/>
      <c r="F46" s="104"/>
      <c r="G46" s="104"/>
    </row>
    <row r="47" spans="1:8">
      <c r="B47" s="104"/>
      <c r="C47" s="104"/>
      <c r="D47" s="104"/>
      <c r="E47" s="104"/>
      <c r="F47" s="104"/>
      <c r="G47" s="104"/>
    </row>
    <row r="48" spans="1:8">
      <c r="B48" s="104"/>
      <c r="C48" s="104"/>
      <c r="D48" s="104"/>
      <c r="E48" s="104"/>
      <c r="F48" s="104"/>
      <c r="G48" s="104"/>
    </row>
    <row r="49" spans="2:7">
      <c r="B49" s="104"/>
      <c r="C49" s="104"/>
      <c r="D49" s="104"/>
      <c r="E49" s="104"/>
      <c r="F49" s="104"/>
      <c r="G49" s="104"/>
    </row>
    <row r="50" spans="2:7">
      <c r="B50" s="104"/>
      <c r="C50" s="104"/>
      <c r="D50" s="104"/>
      <c r="E50" s="104"/>
      <c r="F50" s="104"/>
      <c r="G50" s="104"/>
    </row>
    <row r="51" spans="2:7">
      <c r="B51" s="104"/>
      <c r="C51" s="104"/>
      <c r="D51" s="104"/>
      <c r="E51" s="104"/>
      <c r="F51" s="104"/>
      <c r="G51" s="104"/>
    </row>
    <row r="52" spans="2:7">
      <c r="B52" s="104"/>
      <c r="C52" s="104"/>
      <c r="D52" s="104"/>
      <c r="E52" s="104"/>
      <c r="F52" s="104"/>
      <c r="G52" s="104"/>
    </row>
    <row r="53" spans="2:7">
      <c r="B53" s="104"/>
      <c r="C53" s="104"/>
      <c r="D53" s="104"/>
      <c r="E53" s="104"/>
      <c r="F53" s="104"/>
      <c r="G53" s="104"/>
    </row>
    <row r="54" spans="2:7">
      <c r="B54" s="104"/>
      <c r="C54" s="104"/>
      <c r="D54" s="104"/>
      <c r="E54" s="104"/>
      <c r="F54" s="104"/>
      <c r="G54" s="104"/>
    </row>
    <row r="55" spans="2:7">
      <c r="B55" s="104"/>
      <c r="C55" s="104"/>
      <c r="D55" s="104"/>
      <c r="E55" s="104"/>
      <c r="F55" s="104"/>
      <c r="G55" s="10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ColWidth="9.109375" defaultRowHeight="13.2"/>
  <cols>
    <col min="1" max="1" width="5.88671875" style="3" customWidth="1"/>
    <col min="2" max="2" width="6.109375" style="3" customWidth="1"/>
    <col min="3" max="3" width="11.44140625" style="3" customWidth="1"/>
    <col min="4" max="4" width="15.88671875" style="3" customWidth="1"/>
    <col min="5" max="5" width="11.33203125" style="3" customWidth="1"/>
    <col min="6" max="6" width="10.88671875" style="3" customWidth="1"/>
    <col min="7" max="7" width="11" style="3" customWidth="1"/>
    <col min="8" max="8" width="11.109375" style="3" customWidth="1"/>
    <col min="9" max="9" width="10.6640625" style="3" customWidth="1"/>
    <col min="10" max="16384" width="9.109375" style="3"/>
  </cols>
  <sheetData>
    <row r="1" spans="1:57" ht="13.8" thickTop="1">
      <c r="A1" s="105" t="s">
        <v>49</v>
      </c>
      <c r="B1" s="106"/>
      <c r="C1" s="107" t="str">
        <f>CONCATENATE(cislostavby," ",nazevstavby)</f>
        <v>2015-05-05 REVITALIZACE PLOCH BYT.ZONY JEČNÁ</v>
      </c>
      <c r="D1" s="108"/>
      <c r="E1" s="109"/>
      <c r="F1" s="108"/>
      <c r="G1" s="110" t="s">
        <v>50</v>
      </c>
      <c r="H1" s="111" t="s">
        <v>84</v>
      </c>
      <c r="I1" s="112"/>
    </row>
    <row r="2" spans="1:57" ht="13.8" thickBot="1">
      <c r="A2" s="113" t="s">
        <v>51</v>
      </c>
      <c r="B2" s="114"/>
      <c r="C2" s="115" t="str">
        <f>CONCATENATE(cisloobjektu," ",nazevobjektu)</f>
        <v>SO21 PŘELOŽKA PŘÍPOJKY VODY</v>
      </c>
      <c r="D2" s="116"/>
      <c r="E2" s="117"/>
      <c r="F2" s="116"/>
      <c r="G2" s="118" t="s">
        <v>85</v>
      </c>
      <c r="H2" s="119"/>
      <c r="I2" s="120"/>
    </row>
    <row r="3" spans="1:57" ht="13.8" thickTop="1">
      <c r="F3" s="37"/>
    </row>
    <row r="4" spans="1:57" ht="19.5" customHeight="1">
      <c r="A4" s="121" t="s">
        <v>52</v>
      </c>
      <c r="B4" s="122"/>
      <c r="C4" s="122"/>
      <c r="D4" s="122"/>
      <c r="E4" s="123"/>
      <c r="F4" s="122"/>
      <c r="G4" s="122"/>
      <c r="H4" s="122"/>
      <c r="I4" s="122"/>
    </row>
    <row r="5" spans="1:57" ht="13.8" thickBot="1"/>
    <row r="6" spans="1:57" s="37" customFormat="1" ht="13.8" thickBot="1">
      <c r="A6" s="124"/>
      <c r="B6" s="125" t="s">
        <v>53</v>
      </c>
      <c r="C6" s="125"/>
      <c r="D6" s="126"/>
      <c r="E6" s="127" t="s">
        <v>54</v>
      </c>
      <c r="F6" s="128" t="s">
        <v>55</v>
      </c>
      <c r="G6" s="128" t="s">
        <v>56</v>
      </c>
      <c r="H6" s="128" t="s">
        <v>57</v>
      </c>
      <c r="I6" s="129" t="s">
        <v>31</v>
      </c>
    </row>
    <row r="7" spans="1:57" s="37" customFormat="1">
      <c r="A7" s="226" t="str">
        <f>Položky!B7</f>
        <v>1</v>
      </c>
      <c r="B7" s="130" t="str">
        <f>Položky!C7</f>
        <v>Zemní práce</v>
      </c>
      <c r="D7" s="131"/>
      <c r="E7" s="227">
        <f>Položky!BC40</f>
        <v>0</v>
      </c>
      <c r="F7" s="228">
        <f>Položky!BD40</f>
        <v>0</v>
      </c>
      <c r="G7" s="228">
        <f>Položky!BE40</f>
        <v>0</v>
      </c>
      <c r="H7" s="228">
        <f>Položky!BF40</f>
        <v>0</v>
      </c>
      <c r="I7" s="229">
        <f>Položky!BG40</f>
        <v>0</v>
      </c>
    </row>
    <row r="8" spans="1:57" s="37" customFormat="1">
      <c r="A8" s="226" t="str">
        <f>Položky!B41</f>
        <v>4</v>
      </c>
      <c r="B8" s="130" t="str">
        <f>Položky!C41</f>
        <v>Vodorovné konstrukce</v>
      </c>
      <c r="D8" s="131"/>
      <c r="E8" s="227">
        <f>Položky!BC44</f>
        <v>0</v>
      </c>
      <c r="F8" s="228">
        <f>Položky!BD44</f>
        <v>0</v>
      </c>
      <c r="G8" s="228">
        <f>Položky!BE44</f>
        <v>0</v>
      </c>
      <c r="H8" s="228">
        <f>Položky!BF44</f>
        <v>0</v>
      </c>
      <c r="I8" s="229">
        <f>Položky!BG44</f>
        <v>0</v>
      </c>
    </row>
    <row r="9" spans="1:57" s="37" customFormat="1">
      <c r="A9" s="226" t="str">
        <f>Položky!B45</f>
        <v>5</v>
      </c>
      <c r="B9" s="130" t="str">
        <f>Položky!C45</f>
        <v>Komunikace</v>
      </c>
      <c r="D9" s="131"/>
      <c r="E9" s="227">
        <f>Položky!BC54</f>
        <v>0</v>
      </c>
      <c r="F9" s="228">
        <f>Položky!BD54</f>
        <v>0</v>
      </c>
      <c r="G9" s="228">
        <f>Položky!BE54</f>
        <v>0</v>
      </c>
      <c r="H9" s="228">
        <f>Položky!BF54</f>
        <v>0</v>
      </c>
      <c r="I9" s="229">
        <f>Položky!BG54</f>
        <v>0</v>
      </c>
    </row>
    <row r="10" spans="1:57" s="37" customFormat="1">
      <c r="A10" s="226" t="str">
        <f>Položky!B55</f>
        <v>8</v>
      </c>
      <c r="B10" s="130" t="str">
        <f>Položky!C55</f>
        <v>Trubní vedení</v>
      </c>
      <c r="D10" s="131"/>
      <c r="E10" s="227">
        <f>Položky!BC66</f>
        <v>0</v>
      </c>
      <c r="F10" s="228">
        <f>Položky!BD66</f>
        <v>0</v>
      </c>
      <c r="G10" s="228">
        <f>Položky!BE66</f>
        <v>0</v>
      </c>
      <c r="H10" s="228">
        <f>Položky!BF66</f>
        <v>0</v>
      </c>
      <c r="I10" s="229">
        <f>Položky!BG66</f>
        <v>0</v>
      </c>
    </row>
    <row r="11" spans="1:57" s="37" customFormat="1">
      <c r="A11" s="226" t="str">
        <f>Položky!B67</f>
        <v>99</v>
      </c>
      <c r="B11" s="130" t="str">
        <f>Položky!C67</f>
        <v>Staveništní přesun hmot</v>
      </c>
      <c r="D11" s="131"/>
      <c r="E11" s="227">
        <f>Položky!BC69</f>
        <v>0</v>
      </c>
      <c r="F11" s="228">
        <f>Položky!BD69</f>
        <v>0</v>
      </c>
      <c r="G11" s="228">
        <f>Položky!BE69</f>
        <v>0</v>
      </c>
      <c r="H11" s="228">
        <f>Položky!BF69</f>
        <v>0</v>
      </c>
      <c r="I11" s="229">
        <f>Položky!BG69</f>
        <v>0</v>
      </c>
    </row>
    <row r="12" spans="1:57" s="37" customFormat="1">
      <c r="A12" s="226" t="str">
        <f>Položky!B70</f>
        <v>722</v>
      </c>
      <c r="B12" s="130" t="str">
        <f>Položky!C70</f>
        <v>Vnitřní vodovod</v>
      </c>
      <c r="D12" s="131"/>
      <c r="E12" s="227">
        <f>Položky!BC72</f>
        <v>0</v>
      </c>
      <c r="F12" s="228">
        <f>Položky!BD72</f>
        <v>0</v>
      </c>
      <c r="G12" s="228">
        <f>Položky!BE72</f>
        <v>0</v>
      </c>
      <c r="H12" s="228">
        <f>Položky!BF72</f>
        <v>0</v>
      </c>
      <c r="I12" s="229">
        <f>Položky!BG72</f>
        <v>0</v>
      </c>
    </row>
    <row r="13" spans="1:57" s="37" customFormat="1" ht="13.8" thickBot="1">
      <c r="A13" s="226" t="str">
        <f>Položky!B73</f>
        <v>M23</v>
      </c>
      <c r="B13" s="130" t="str">
        <f>Položky!C73</f>
        <v>Montáže potrubí</v>
      </c>
      <c r="D13" s="131"/>
      <c r="E13" s="227">
        <f>Položky!BC77</f>
        <v>0</v>
      </c>
      <c r="F13" s="228">
        <f>Položky!BD77</f>
        <v>0</v>
      </c>
      <c r="G13" s="228">
        <f>Položky!BE77</f>
        <v>0</v>
      </c>
      <c r="H13" s="228">
        <f>Položky!BF77</f>
        <v>0</v>
      </c>
      <c r="I13" s="229">
        <f>Položky!BG77</f>
        <v>0</v>
      </c>
    </row>
    <row r="14" spans="1:57" s="138" customFormat="1" ht="13.8" thickBot="1">
      <c r="A14" s="132"/>
      <c r="B14" s="133" t="s">
        <v>58</v>
      </c>
      <c r="C14" s="133"/>
      <c r="D14" s="134"/>
      <c r="E14" s="135">
        <f>SUM(E7:E13)</f>
        <v>0</v>
      </c>
      <c r="F14" s="136">
        <f>SUM(F7:F13)</f>
        <v>0</v>
      </c>
      <c r="G14" s="136">
        <f>SUM(G7:G13)</f>
        <v>0</v>
      </c>
      <c r="H14" s="136">
        <f>SUM(H7:H13)</f>
        <v>0</v>
      </c>
      <c r="I14" s="137">
        <f>SUM(I7:I13)</f>
        <v>0</v>
      </c>
    </row>
    <row r="15" spans="1:57">
      <c r="A15" s="37"/>
      <c r="B15" s="37"/>
      <c r="C15" s="37"/>
      <c r="D15" s="37"/>
      <c r="E15" s="37"/>
      <c r="F15" s="37"/>
      <c r="G15" s="37"/>
      <c r="H15" s="37"/>
      <c r="I15" s="37"/>
    </row>
    <row r="16" spans="1:57" ht="19.5" customHeight="1">
      <c r="A16" s="122" t="s">
        <v>59</v>
      </c>
      <c r="B16" s="122"/>
      <c r="C16" s="122"/>
      <c r="D16" s="122"/>
      <c r="E16" s="122"/>
      <c r="F16" s="122"/>
      <c r="G16" s="139"/>
      <c r="H16" s="122"/>
      <c r="I16" s="122"/>
      <c r="BA16" s="42"/>
      <c r="BB16" s="42"/>
      <c r="BC16" s="42"/>
      <c r="BD16" s="42"/>
      <c r="BE16" s="42"/>
    </row>
    <row r="17" spans="1:53" ht="13.8" thickBot="1"/>
    <row r="18" spans="1:53">
      <c r="A18" s="74" t="s">
        <v>60</v>
      </c>
      <c r="B18" s="75"/>
      <c r="C18" s="75"/>
      <c r="D18" s="140"/>
      <c r="E18" s="141" t="s">
        <v>61</v>
      </c>
      <c r="F18" s="142" t="s">
        <v>62</v>
      </c>
      <c r="G18" s="143" t="s">
        <v>63</v>
      </c>
      <c r="H18" s="144"/>
      <c r="I18" s="145" t="s">
        <v>61</v>
      </c>
    </row>
    <row r="19" spans="1:53">
      <c r="A19" s="66" t="s">
        <v>194</v>
      </c>
      <c r="B19" s="57"/>
      <c r="C19" s="57"/>
      <c r="D19" s="146"/>
      <c r="E19" s="147">
        <v>0</v>
      </c>
      <c r="F19" s="148">
        <v>0</v>
      </c>
      <c r="G19" s="149">
        <f>CHOOSE(BA19+1,HSV+PSV,HSV+PSV+Mont,HSV+PSV+Dodavka+Mont,HSV,PSV,Mont,Dodavka,Mont+Dodavka,0)</f>
        <v>0</v>
      </c>
      <c r="H19" s="150"/>
      <c r="I19" s="151">
        <f>E19+F19*G19/100</f>
        <v>0</v>
      </c>
      <c r="BA19" s="3">
        <v>0</v>
      </c>
    </row>
    <row r="20" spans="1:53">
      <c r="A20" s="66" t="s">
        <v>195</v>
      </c>
      <c r="B20" s="57"/>
      <c r="C20" s="57"/>
      <c r="D20" s="146"/>
      <c r="E20" s="147">
        <v>0</v>
      </c>
      <c r="F20" s="148">
        <v>0</v>
      </c>
      <c r="G20" s="149">
        <f>CHOOSE(BA20+1,HSV+PSV,HSV+PSV+Mont,HSV+PSV+Dodavka+Mont,HSV,PSV,Mont,Dodavka,Mont+Dodavka,0)</f>
        <v>0</v>
      </c>
      <c r="H20" s="150"/>
      <c r="I20" s="151">
        <f>E20+F20*G20/100</f>
        <v>0</v>
      </c>
      <c r="BA20" s="3">
        <v>0</v>
      </c>
    </row>
    <row r="21" spans="1:53">
      <c r="A21" s="66" t="s">
        <v>196</v>
      </c>
      <c r="B21" s="57"/>
      <c r="C21" s="57"/>
      <c r="D21" s="146"/>
      <c r="E21" s="147">
        <v>0</v>
      </c>
      <c r="F21" s="148">
        <v>0</v>
      </c>
      <c r="G21" s="149">
        <f>CHOOSE(BA21+1,HSV+PSV,HSV+PSV+Mont,HSV+PSV+Dodavka+Mont,HSV,PSV,Mont,Dodavka,Mont+Dodavka,0)</f>
        <v>0</v>
      </c>
      <c r="H21" s="150"/>
      <c r="I21" s="151">
        <f>E21+F21*G21/100</f>
        <v>0</v>
      </c>
      <c r="BA21" s="3">
        <v>0</v>
      </c>
    </row>
    <row r="22" spans="1:53">
      <c r="A22" s="66" t="s">
        <v>197</v>
      </c>
      <c r="B22" s="57"/>
      <c r="C22" s="57"/>
      <c r="D22" s="146"/>
      <c r="E22" s="147">
        <v>0</v>
      </c>
      <c r="F22" s="148">
        <v>0</v>
      </c>
      <c r="G22" s="149">
        <f>CHOOSE(BA22+1,HSV+PSV,HSV+PSV+Mont,HSV+PSV+Dodavka+Mont,HSV,PSV,Mont,Dodavka,Mont+Dodavka,0)</f>
        <v>0</v>
      </c>
      <c r="H22" s="150"/>
      <c r="I22" s="151">
        <f>E22+F22*G22/100</f>
        <v>0</v>
      </c>
      <c r="BA22" s="3">
        <v>0</v>
      </c>
    </row>
    <row r="23" spans="1:53">
      <c r="A23" s="66" t="s">
        <v>198</v>
      </c>
      <c r="B23" s="57"/>
      <c r="C23" s="57"/>
      <c r="D23" s="146"/>
      <c r="E23" s="147">
        <v>0</v>
      </c>
      <c r="F23" s="148">
        <v>0</v>
      </c>
      <c r="G23" s="149">
        <f>CHOOSE(BA23+1,HSV+PSV,HSV+PSV+Mont,HSV+PSV+Dodavka+Mont,HSV,PSV,Mont,Dodavka,Mont+Dodavka,0)</f>
        <v>0</v>
      </c>
      <c r="H23" s="150"/>
      <c r="I23" s="151">
        <f>E23+F23*G23/100</f>
        <v>0</v>
      </c>
      <c r="BA23" s="3">
        <v>1</v>
      </c>
    </row>
    <row r="24" spans="1:53">
      <c r="A24" s="66" t="s">
        <v>199</v>
      </c>
      <c r="B24" s="57"/>
      <c r="C24" s="57"/>
      <c r="D24" s="146"/>
      <c r="E24" s="147">
        <v>0</v>
      </c>
      <c r="F24" s="148">
        <v>0</v>
      </c>
      <c r="G24" s="149">
        <f>CHOOSE(BA24+1,HSV+PSV,HSV+PSV+Mont,HSV+PSV+Dodavka+Mont,HSV,PSV,Mont,Dodavka,Mont+Dodavka,0)</f>
        <v>0</v>
      </c>
      <c r="H24" s="150"/>
      <c r="I24" s="151">
        <f>E24+F24*G24/100</f>
        <v>0</v>
      </c>
      <c r="BA24" s="3">
        <v>1</v>
      </c>
    </row>
    <row r="25" spans="1:53">
      <c r="A25" s="66" t="s">
        <v>200</v>
      </c>
      <c r="B25" s="57"/>
      <c r="C25" s="57"/>
      <c r="D25" s="146"/>
      <c r="E25" s="147">
        <v>0</v>
      </c>
      <c r="F25" s="148">
        <v>0</v>
      </c>
      <c r="G25" s="149">
        <f>CHOOSE(BA25+1,HSV+PSV,HSV+PSV+Mont,HSV+PSV+Dodavka+Mont,HSV,PSV,Mont,Dodavka,Mont+Dodavka,0)</f>
        <v>0</v>
      </c>
      <c r="H25" s="150"/>
      <c r="I25" s="151">
        <f>E25+F25*G25/100</f>
        <v>0</v>
      </c>
      <c r="BA25" s="3">
        <v>2</v>
      </c>
    </row>
    <row r="26" spans="1:53">
      <c r="A26" s="66" t="s">
        <v>201</v>
      </c>
      <c r="B26" s="57"/>
      <c r="C26" s="57"/>
      <c r="D26" s="146"/>
      <c r="E26" s="147">
        <v>0</v>
      </c>
      <c r="F26" s="148">
        <v>0</v>
      </c>
      <c r="G26" s="149">
        <f>CHOOSE(BA26+1,HSV+PSV,HSV+PSV+Mont,HSV+PSV+Dodavka+Mont,HSV,PSV,Mont,Dodavka,Mont+Dodavka,0)</f>
        <v>0</v>
      </c>
      <c r="H26" s="150"/>
      <c r="I26" s="151">
        <f>E26+F26*G26/100</f>
        <v>0</v>
      </c>
      <c r="BA26" s="3">
        <v>2</v>
      </c>
    </row>
    <row r="27" spans="1:53" ht="13.8" thickBot="1">
      <c r="A27" s="152"/>
      <c r="B27" s="153" t="s">
        <v>64</v>
      </c>
      <c r="C27" s="154"/>
      <c r="D27" s="155"/>
      <c r="E27" s="156"/>
      <c r="F27" s="157"/>
      <c r="G27" s="157"/>
      <c r="H27" s="158">
        <f>SUM(I19:I26)</f>
        <v>0</v>
      </c>
      <c r="I27" s="159"/>
    </row>
    <row r="29" spans="1:53">
      <c r="B29" s="138"/>
      <c r="F29" s="160"/>
      <c r="G29" s="161"/>
      <c r="H29" s="161"/>
      <c r="I29" s="162"/>
    </row>
    <row r="30" spans="1:53">
      <c r="F30" s="160"/>
      <c r="G30" s="161"/>
      <c r="H30" s="161"/>
      <c r="I30" s="162"/>
    </row>
    <row r="31" spans="1:53">
      <c r="F31" s="160"/>
      <c r="G31" s="161"/>
      <c r="H31" s="161"/>
      <c r="I31" s="162"/>
    </row>
    <row r="32" spans="1:53">
      <c r="F32" s="160"/>
      <c r="G32" s="161"/>
      <c r="H32" s="161"/>
      <c r="I32" s="162"/>
    </row>
    <row r="33" spans="6:9">
      <c r="F33" s="160"/>
      <c r="G33" s="161"/>
      <c r="H33" s="161"/>
      <c r="I33" s="162"/>
    </row>
    <row r="34" spans="6:9">
      <c r="F34" s="160"/>
      <c r="G34" s="161"/>
      <c r="H34" s="161"/>
      <c r="I34" s="162"/>
    </row>
    <row r="35" spans="6:9">
      <c r="F35" s="160"/>
      <c r="G35" s="161"/>
      <c r="H35" s="161"/>
      <c r="I35" s="162"/>
    </row>
    <row r="36" spans="6:9">
      <c r="F36" s="160"/>
      <c r="G36" s="161"/>
      <c r="H36" s="161"/>
      <c r="I36" s="162"/>
    </row>
    <row r="37" spans="6:9">
      <c r="F37" s="160"/>
      <c r="G37" s="161"/>
      <c r="H37" s="161"/>
      <c r="I37" s="162"/>
    </row>
    <row r="38" spans="6:9">
      <c r="F38" s="160"/>
      <c r="G38" s="161"/>
      <c r="H38" s="161"/>
      <c r="I38" s="162"/>
    </row>
    <row r="39" spans="6:9">
      <c r="F39" s="160"/>
      <c r="G39" s="161"/>
      <c r="H39" s="161"/>
      <c r="I39" s="162"/>
    </row>
    <row r="40" spans="6:9">
      <c r="F40" s="160"/>
      <c r="G40" s="161"/>
      <c r="H40" s="161"/>
      <c r="I40" s="162"/>
    </row>
    <row r="41" spans="6:9">
      <c r="F41" s="160"/>
      <c r="G41" s="161"/>
      <c r="H41" s="161"/>
      <c r="I41" s="162"/>
    </row>
    <row r="42" spans="6:9">
      <c r="F42" s="160"/>
      <c r="G42" s="161"/>
      <c r="H42" s="161"/>
      <c r="I42" s="162"/>
    </row>
    <row r="43" spans="6:9">
      <c r="F43" s="160"/>
      <c r="G43" s="161"/>
      <c r="H43" s="161"/>
      <c r="I43" s="162"/>
    </row>
    <row r="44" spans="6:9">
      <c r="F44" s="160"/>
      <c r="G44" s="161"/>
      <c r="H44" s="161"/>
      <c r="I44" s="162"/>
    </row>
    <row r="45" spans="6:9">
      <c r="F45" s="160"/>
      <c r="G45" s="161"/>
      <c r="H45" s="161"/>
      <c r="I45" s="162"/>
    </row>
    <row r="46" spans="6:9">
      <c r="F46" s="160"/>
      <c r="G46" s="161"/>
      <c r="H46" s="161"/>
      <c r="I46" s="162"/>
    </row>
    <row r="47" spans="6:9">
      <c r="F47" s="160"/>
      <c r="G47" s="161"/>
      <c r="H47" s="161"/>
      <c r="I47" s="162"/>
    </row>
    <row r="48" spans="6:9">
      <c r="F48" s="160"/>
      <c r="G48" s="161"/>
      <c r="H48" s="161"/>
      <c r="I48" s="162"/>
    </row>
    <row r="49" spans="6:9">
      <c r="F49" s="160"/>
      <c r="G49" s="161"/>
      <c r="H49" s="161"/>
      <c r="I49" s="162"/>
    </row>
    <row r="50" spans="6:9">
      <c r="F50" s="160"/>
      <c r="G50" s="161"/>
      <c r="H50" s="161"/>
      <c r="I50" s="162"/>
    </row>
    <row r="51" spans="6:9">
      <c r="F51" s="160"/>
      <c r="G51" s="161"/>
      <c r="H51" s="161"/>
      <c r="I51" s="162"/>
    </row>
    <row r="52" spans="6:9">
      <c r="F52" s="160"/>
      <c r="G52" s="161"/>
      <c r="H52" s="161"/>
      <c r="I52" s="162"/>
    </row>
    <row r="53" spans="6:9">
      <c r="F53" s="160"/>
      <c r="G53" s="161"/>
      <c r="H53" s="161"/>
      <c r="I53" s="162"/>
    </row>
    <row r="54" spans="6:9">
      <c r="F54" s="160"/>
      <c r="G54" s="161"/>
      <c r="H54" s="161"/>
      <c r="I54" s="162"/>
    </row>
    <row r="55" spans="6:9">
      <c r="F55" s="160"/>
      <c r="G55" s="161"/>
      <c r="H55" s="161"/>
      <c r="I55" s="162"/>
    </row>
    <row r="56" spans="6:9">
      <c r="F56" s="160"/>
      <c r="G56" s="161"/>
      <c r="H56" s="161"/>
      <c r="I56" s="162"/>
    </row>
    <row r="57" spans="6:9">
      <c r="F57" s="160"/>
      <c r="G57" s="161"/>
      <c r="H57" s="161"/>
      <c r="I57" s="162"/>
    </row>
    <row r="58" spans="6:9">
      <c r="F58" s="160"/>
      <c r="G58" s="161"/>
      <c r="H58" s="161"/>
      <c r="I58" s="162"/>
    </row>
    <row r="59" spans="6:9">
      <c r="F59" s="160"/>
      <c r="G59" s="161"/>
      <c r="H59" s="161"/>
      <c r="I59" s="162"/>
    </row>
    <row r="60" spans="6:9">
      <c r="F60" s="160"/>
      <c r="G60" s="161"/>
      <c r="H60" s="161"/>
      <c r="I60" s="162"/>
    </row>
    <row r="61" spans="6:9">
      <c r="F61" s="160"/>
      <c r="G61" s="161"/>
      <c r="H61" s="161"/>
      <c r="I61" s="162"/>
    </row>
    <row r="62" spans="6:9">
      <c r="F62" s="160"/>
      <c r="G62" s="161"/>
      <c r="H62" s="161"/>
      <c r="I62" s="162"/>
    </row>
    <row r="63" spans="6:9">
      <c r="F63" s="160"/>
      <c r="G63" s="161"/>
      <c r="H63" s="161"/>
      <c r="I63" s="162"/>
    </row>
    <row r="64" spans="6:9">
      <c r="F64" s="160"/>
      <c r="G64" s="161"/>
      <c r="H64" s="161"/>
      <c r="I64" s="162"/>
    </row>
    <row r="65" spans="6:9">
      <c r="F65" s="160"/>
      <c r="G65" s="161"/>
      <c r="H65" s="161"/>
      <c r="I65" s="162"/>
    </row>
    <row r="66" spans="6:9">
      <c r="F66" s="160"/>
      <c r="G66" s="161"/>
      <c r="H66" s="161"/>
      <c r="I66" s="162"/>
    </row>
    <row r="67" spans="6:9">
      <c r="F67" s="160"/>
      <c r="G67" s="161"/>
      <c r="H67" s="161"/>
      <c r="I67" s="162"/>
    </row>
    <row r="68" spans="6:9">
      <c r="F68" s="160"/>
      <c r="G68" s="161"/>
      <c r="H68" s="161"/>
      <c r="I68" s="162"/>
    </row>
    <row r="69" spans="6:9">
      <c r="F69" s="160"/>
      <c r="G69" s="161"/>
      <c r="H69" s="161"/>
      <c r="I69" s="162"/>
    </row>
    <row r="70" spans="6:9">
      <c r="F70" s="160"/>
      <c r="G70" s="161"/>
      <c r="H70" s="161"/>
      <c r="I70" s="162"/>
    </row>
    <row r="71" spans="6:9">
      <c r="F71" s="160"/>
      <c r="G71" s="161"/>
      <c r="H71" s="161"/>
      <c r="I71" s="162"/>
    </row>
    <row r="72" spans="6:9">
      <c r="F72" s="160"/>
      <c r="G72" s="161"/>
      <c r="H72" s="161"/>
      <c r="I72" s="162"/>
    </row>
    <row r="73" spans="6:9">
      <c r="F73" s="160"/>
      <c r="G73" s="161"/>
      <c r="H73" s="161"/>
      <c r="I73" s="162"/>
    </row>
    <row r="74" spans="6:9">
      <c r="F74" s="160"/>
      <c r="G74" s="161"/>
      <c r="H74" s="161"/>
      <c r="I74" s="162"/>
    </row>
    <row r="75" spans="6:9">
      <c r="F75" s="160"/>
      <c r="G75" s="161"/>
      <c r="H75" s="161"/>
      <c r="I75" s="162"/>
    </row>
    <row r="76" spans="6:9">
      <c r="F76" s="160"/>
      <c r="G76" s="161"/>
      <c r="H76" s="161"/>
      <c r="I76" s="162"/>
    </row>
    <row r="77" spans="6:9">
      <c r="F77" s="160"/>
      <c r="G77" s="161"/>
      <c r="H77" s="161"/>
      <c r="I77" s="162"/>
    </row>
    <row r="78" spans="6:9">
      <c r="F78" s="160"/>
      <c r="G78" s="161"/>
      <c r="H78" s="161"/>
      <c r="I78" s="162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50"/>
  <sheetViews>
    <sheetView showGridLines="0" showZeros="0" tabSelected="1" zoomScaleNormal="100" workbookViewId="0">
      <selection sqref="A1:G1"/>
    </sheetView>
  </sheetViews>
  <sheetFormatPr defaultColWidth="9.109375" defaultRowHeight="13.2"/>
  <cols>
    <col min="1" max="1" width="4.44140625" style="164" customWidth="1"/>
    <col min="2" max="2" width="11.5546875" style="164" customWidth="1"/>
    <col min="3" max="3" width="40.44140625" style="164" customWidth="1"/>
    <col min="4" max="4" width="5.5546875" style="164" customWidth="1"/>
    <col min="5" max="5" width="8.5546875" style="176" customWidth="1"/>
    <col min="6" max="6" width="9.88671875" style="164" customWidth="1"/>
    <col min="7" max="7" width="13.88671875" style="164" customWidth="1"/>
    <col min="8" max="11" width="11.109375" style="164" customWidth="1"/>
    <col min="12" max="12" width="75.21875" style="164" customWidth="1"/>
    <col min="13" max="13" width="45.21875" style="164" customWidth="1"/>
    <col min="14" max="14" width="75.44140625" style="164" customWidth="1"/>
    <col min="15" max="15" width="45.33203125" style="164" customWidth="1"/>
    <col min="16" max="16384" width="9.109375" style="164"/>
  </cols>
  <sheetData>
    <row r="1" spans="1:82" ht="15.6">
      <c r="A1" s="163" t="s">
        <v>65</v>
      </c>
      <c r="B1" s="163"/>
      <c r="C1" s="163"/>
      <c r="D1" s="163"/>
      <c r="E1" s="163"/>
      <c r="F1" s="163"/>
      <c r="G1" s="163"/>
    </row>
    <row r="2" spans="1:82" ht="14.25" customHeight="1" thickBot="1">
      <c r="B2" s="165"/>
      <c r="C2" s="166"/>
      <c r="D2" s="166"/>
      <c r="E2" s="167"/>
      <c r="F2" s="166"/>
      <c r="G2" s="166"/>
    </row>
    <row r="3" spans="1:82" ht="13.8" thickTop="1">
      <c r="A3" s="105" t="s">
        <v>49</v>
      </c>
      <c r="B3" s="106"/>
      <c r="C3" s="107" t="str">
        <f>CONCATENATE(cislostavby," ",nazevstavby)</f>
        <v>2015-05-05 REVITALIZACE PLOCH BYT.ZONY JEČNÁ</v>
      </c>
      <c r="D3" s="108"/>
      <c r="E3" s="168" t="s">
        <v>66</v>
      </c>
      <c r="F3" s="169" t="str">
        <f>Rekapitulace!H1</f>
        <v>SO21</v>
      </c>
      <c r="G3" s="170"/>
    </row>
    <row r="4" spans="1:82" ht="13.8" thickBot="1">
      <c r="A4" s="171" t="s">
        <v>51</v>
      </c>
      <c r="B4" s="114"/>
      <c r="C4" s="115" t="str">
        <f>CONCATENATE(cisloobjektu," ",nazevobjektu)</f>
        <v>SO21 PŘELOŽKA PŘÍPOJKY VODY</v>
      </c>
      <c r="D4" s="116"/>
      <c r="E4" s="172" t="str">
        <f>Rekapitulace!G2</f>
        <v>PŘELOŽKA PŘÍPOJKY VODY</v>
      </c>
      <c r="F4" s="173"/>
      <c r="G4" s="174"/>
    </row>
    <row r="5" spans="1:82" ht="13.8" thickTop="1">
      <c r="A5" s="175"/>
      <c r="G5" s="177"/>
    </row>
    <row r="6" spans="1:82" ht="21">
      <c r="A6" s="178" t="s">
        <v>67</v>
      </c>
      <c r="B6" s="179" t="s">
        <v>68</v>
      </c>
      <c r="C6" s="179" t="s">
        <v>69</v>
      </c>
      <c r="D6" s="179" t="s">
        <v>70</v>
      </c>
      <c r="E6" s="180" t="s">
        <v>71</v>
      </c>
      <c r="F6" s="179" t="s">
        <v>72</v>
      </c>
      <c r="G6" s="181" t="s">
        <v>73</v>
      </c>
      <c r="H6" s="182" t="s">
        <v>74</v>
      </c>
      <c r="I6" s="182" t="s">
        <v>75</v>
      </c>
      <c r="J6" s="182" t="s">
        <v>76</v>
      </c>
      <c r="K6" s="182" t="s">
        <v>77</v>
      </c>
    </row>
    <row r="7" spans="1:82">
      <c r="A7" s="183" t="s">
        <v>78</v>
      </c>
      <c r="B7" s="184" t="s">
        <v>79</v>
      </c>
      <c r="C7" s="185" t="s">
        <v>80</v>
      </c>
      <c r="D7" s="186"/>
      <c r="E7" s="187"/>
      <c r="F7" s="187"/>
      <c r="G7" s="188"/>
      <c r="H7" s="189"/>
      <c r="I7" s="190"/>
      <c r="J7" s="189"/>
      <c r="K7" s="190"/>
      <c r="Q7" s="191">
        <v>1</v>
      </c>
    </row>
    <row r="8" spans="1:82">
      <c r="A8" s="192">
        <v>1</v>
      </c>
      <c r="B8" s="193" t="s">
        <v>86</v>
      </c>
      <c r="C8" s="194" t="s">
        <v>87</v>
      </c>
      <c r="D8" s="195" t="s">
        <v>88</v>
      </c>
      <c r="E8" s="196">
        <v>3.5</v>
      </c>
      <c r="F8" s="196"/>
      <c r="G8" s="197">
        <f>E8*F8</f>
        <v>0</v>
      </c>
      <c r="H8" s="198">
        <v>0</v>
      </c>
      <c r="I8" s="198">
        <f>E8*H8</f>
        <v>0</v>
      </c>
      <c r="J8" s="198">
        <v>-0.26</v>
      </c>
      <c r="K8" s="198">
        <f>E8*J8</f>
        <v>-0.91</v>
      </c>
      <c r="Q8" s="191">
        <v>2</v>
      </c>
      <c r="AA8" s="164">
        <v>1</v>
      </c>
      <c r="AB8" s="164">
        <v>1</v>
      </c>
      <c r="AC8" s="164">
        <v>1</v>
      </c>
      <c r="BB8" s="164">
        <v>1</v>
      </c>
      <c r="BC8" s="164">
        <f>IF(BB8=1,G8,0)</f>
        <v>0</v>
      </c>
      <c r="BD8" s="164">
        <f>IF(BB8=2,G8,0)</f>
        <v>0</v>
      </c>
      <c r="BE8" s="164">
        <f>IF(BB8=3,G8,0)</f>
        <v>0</v>
      </c>
      <c r="BF8" s="164">
        <f>IF(BB8=4,G8,0)</f>
        <v>0</v>
      </c>
      <c r="BG8" s="164">
        <f>IF(BB8=5,G8,0)</f>
        <v>0</v>
      </c>
      <c r="CA8" s="164">
        <v>1</v>
      </c>
      <c r="CB8" s="164">
        <v>1</v>
      </c>
      <c r="CC8" s="191"/>
      <c r="CD8" s="191"/>
    </row>
    <row r="9" spans="1:82">
      <c r="A9" s="199"/>
      <c r="B9" s="200"/>
      <c r="C9" s="202" t="s">
        <v>89</v>
      </c>
      <c r="D9" s="203"/>
      <c r="E9" s="204">
        <v>3.5</v>
      </c>
      <c r="F9" s="205"/>
      <c r="G9" s="206"/>
      <c r="H9" s="207"/>
      <c r="I9" s="208"/>
      <c r="J9" s="207"/>
      <c r="K9" s="208"/>
      <c r="M9" s="201" t="s">
        <v>89</v>
      </c>
      <c r="O9" s="201"/>
      <c r="Q9" s="191"/>
    </row>
    <row r="10" spans="1:82">
      <c r="A10" s="192">
        <v>2</v>
      </c>
      <c r="B10" s="193" t="s">
        <v>90</v>
      </c>
      <c r="C10" s="194" t="s">
        <v>91</v>
      </c>
      <c r="D10" s="195" t="s">
        <v>88</v>
      </c>
      <c r="E10" s="196">
        <v>10.36</v>
      </c>
      <c r="F10" s="196"/>
      <c r="G10" s="197">
        <f>E10*F10</f>
        <v>0</v>
      </c>
      <c r="H10" s="198">
        <v>0</v>
      </c>
      <c r="I10" s="198">
        <f>E10*H10</f>
        <v>0</v>
      </c>
      <c r="J10" s="198">
        <v>-0.24</v>
      </c>
      <c r="K10" s="198">
        <f>E10*J10</f>
        <v>-2.4863999999999997</v>
      </c>
      <c r="Q10" s="191">
        <v>2</v>
      </c>
      <c r="AA10" s="164">
        <v>1</v>
      </c>
      <c r="AB10" s="164">
        <v>0</v>
      </c>
      <c r="AC10" s="164">
        <v>0</v>
      </c>
      <c r="BB10" s="164">
        <v>1</v>
      </c>
      <c r="BC10" s="164">
        <f>IF(BB10=1,G10,0)</f>
        <v>0</v>
      </c>
      <c r="BD10" s="164">
        <f>IF(BB10=2,G10,0)</f>
        <v>0</v>
      </c>
      <c r="BE10" s="164">
        <f>IF(BB10=3,G10,0)</f>
        <v>0</v>
      </c>
      <c r="BF10" s="164">
        <f>IF(BB10=4,G10,0)</f>
        <v>0</v>
      </c>
      <c r="BG10" s="164">
        <f>IF(BB10=5,G10,0)</f>
        <v>0</v>
      </c>
      <c r="CA10" s="164">
        <v>1</v>
      </c>
      <c r="CB10" s="164">
        <v>0</v>
      </c>
      <c r="CC10" s="191"/>
      <c r="CD10" s="191"/>
    </row>
    <row r="11" spans="1:82">
      <c r="A11" s="199"/>
      <c r="B11" s="200"/>
      <c r="C11" s="202" t="s">
        <v>92</v>
      </c>
      <c r="D11" s="203"/>
      <c r="E11" s="204">
        <v>3.36</v>
      </c>
      <c r="F11" s="205"/>
      <c r="G11" s="206"/>
      <c r="H11" s="207"/>
      <c r="I11" s="208"/>
      <c r="J11" s="207"/>
      <c r="K11" s="208"/>
      <c r="M11" s="201" t="s">
        <v>92</v>
      </c>
      <c r="O11" s="201"/>
      <c r="Q11" s="191"/>
    </row>
    <row r="12" spans="1:82">
      <c r="A12" s="199"/>
      <c r="B12" s="200"/>
      <c r="C12" s="202" t="s">
        <v>93</v>
      </c>
      <c r="D12" s="203"/>
      <c r="E12" s="204">
        <v>7</v>
      </c>
      <c r="F12" s="205"/>
      <c r="G12" s="206"/>
      <c r="H12" s="207"/>
      <c r="I12" s="208"/>
      <c r="J12" s="207"/>
      <c r="K12" s="208"/>
      <c r="M12" s="201" t="s">
        <v>93</v>
      </c>
      <c r="O12" s="201"/>
      <c r="Q12" s="191"/>
    </row>
    <row r="13" spans="1:82">
      <c r="A13" s="192">
        <v>3</v>
      </c>
      <c r="B13" s="193" t="s">
        <v>94</v>
      </c>
      <c r="C13" s="194" t="s">
        <v>95</v>
      </c>
      <c r="D13" s="195" t="s">
        <v>88</v>
      </c>
      <c r="E13" s="196">
        <v>3.36</v>
      </c>
      <c r="F13" s="196"/>
      <c r="G13" s="197">
        <f>E13*F13</f>
        <v>0</v>
      </c>
      <c r="H13" s="198">
        <v>0</v>
      </c>
      <c r="I13" s="198">
        <f>E13*H13</f>
        <v>0</v>
      </c>
      <c r="J13" s="198">
        <v>-0.23499999999999999</v>
      </c>
      <c r="K13" s="198">
        <f>E13*J13</f>
        <v>-0.78959999999999997</v>
      </c>
      <c r="Q13" s="191">
        <v>2</v>
      </c>
      <c r="AA13" s="164">
        <v>1</v>
      </c>
      <c r="AB13" s="164">
        <v>1</v>
      </c>
      <c r="AC13" s="164">
        <v>1</v>
      </c>
      <c r="BB13" s="164">
        <v>1</v>
      </c>
      <c r="BC13" s="164">
        <f>IF(BB13=1,G13,0)</f>
        <v>0</v>
      </c>
      <c r="BD13" s="164">
        <f>IF(BB13=2,G13,0)</f>
        <v>0</v>
      </c>
      <c r="BE13" s="164">
        <f>IF(BB13=3,G13,0)</f>
        <v>0</v>
      </c>
      <c r="BF13" s="164">
        <f>IF(BB13=4,G13,0)</f>
        <v>0</v>
      </c>
      <c r="BG13" s="164">
        <f>IF(BB13=5,G13,0)</f>
        <v>0</v>
      </c>
      <c r="CA13" s="164">
        <v>1</v>
      </c>
      <c r="CB13" s="164">
        <v>1</v>
      </c>
      <c r="CC13" s="191"/>
      <c r="CD13" s="191"/>
    </row>
    <row r="14" spans="1:82">
      <c r="A14" s="199"/>
      <c r="B14" s="200"/>
      <c r="C14" s="202" t="s">
        <v>92</v>
      </c>
      <c r="D14" s="203"/>
      <c r="E14" s="204">
        <v>3.36</v>
      </c>
      <c r="F14" s="205"/>
      <c r="G14" s="206"/>
      <c r="H14" s="207"/>
      <c r="I14" s="208"/>
      <c r="J14" s="207"/>
      <c r="K14" s="208"/>
      <c r="M14" s="201" t="s">
        <v>92</v>
      </c>
      <c r="O14" s="201"/>
      <c r="Q14" s="191"/>
    </row>
    <row r="15" spans="1:82">
      <c r="A15" s="192">
        <v>4</v>
      </c>
      <c r="B15" s="193" t="s">
        <v>96</v>
      </c>
      <c r="C15" s="194" t="s">
        <v>97</v>
      </c>
      <c r="D15" s="195" t="s">
        <v>88</v>
      </c>
      <c r="E15" s="196">
        <v>3.5</v>
      </c>
      <c r="F15" s="196"/>
      <c r="G15" s="197">
        <f>E15*F15</f>
        <v>0</v>
      </c>
      <c r="H15" s="198">
        <v>0</v>
      </c>
      <c r="I15" s="198">
        <f>E15*H15</f>
        <v>0</v>
      </c>
      <c r="J15" s="198">
        <v>-0.18099999999999999</v>
      </c>
      <c r="K15" s="198">
        <f>E15*J15</f>
        <v>-0.63349999999999995</v>
      </c>
      <c r="Q15" s="191">
        <v>2</v>
      </c>
      <c r="AA15" s="164">
        <v>1</v>
      </c>
      <c r="AB15" s="164">
        <v>1</v>
      </c>
      <c r="AC15" s="164">
        <v>1</v>
      </c>
      <c r="BB15" s="164">
        <v>1</v>
      </c>
      <c r="BC15" s="164">
        <f>IF(BB15=1,G15,0)</f>
        <v>0</v>
      </c>
      <c r="BD15" s="164">
        <f>IF(BB15=2,G15,0)</f>
        <v>0</v>
      </c>
      <c r="BE15" s="164">
        <f>IF(BB15=3,G15,0)</f>
        <v>0</v>
      </c>
      <c r="BF15" s="164">
        <f>IF(BB15=4,G15,0)</f>
        <v>0</v>
      </c>
      <c r="BG15" s="164">
        <f>IF(BB15=5,G15,0)</f>
        <v>0</v>
      </c>
      <c r="CA15" s="164">
        <v>1</v>
      </c>
      <c r="CB15" s="164">
        <v>1</v>
      </c>
      <c r="CC15" s="191"/>
      <c r="CD15" s="191"/>
    </row>
    <row r="16" spans="1:82">
      <c r="A16" s="199"/>
      <c r="B16" s="200"/>
      <c r="C16" s="202" t="s">
        <v>89</v>
      </c>
      <c r="D16" s="203"/>
      <c r="E16" s="204">
        <v>3.5</v>
      </c>
      <c r="F16" s="205"/>
      <c r="G16" s="206"/>
      <c r="H16" s="207"/>
      <c r="I16" s="208"/>
      <c r="J16" s="207"/>
      <c r="K16" s="208"/>
      <c r="M16" s="201" t="s">
        <v>89</v>
      </c>
      <c r="O16" s="201"/>
      <c r="Q16" s="191"/>
    </row>
    <row r="17" spans="1:82">
      <c r="A17" s="192">
        <v>5</v>
      </c>
      <c r="B17" s="193" t="s">
        <v>98</v>
      </c>
      <c r="C17" s="194" t="s">
        <v>99</v>
      </c>
      <c r="D17" s="195" t="s">
        <v>100</v>
      </c>
      <c r="E17" s="196">
        <v>2</v>
      </c>
      <c r="F17" s="196"/>
      <c r="G17" s="197">
        <f>E17*F17</f>
        <v>0</v>
      </c>
      <c r="H17" s="198">
        <v>8.6899999999999998E-3</v>
      </c>
      <c r="I17" s="198">
        <f>E17*H17</f>
        <v>1.738E-2</v>
      </c>
      <c r="J17" s="198">
        <v>0</v>
      </c>
      <c r="K17" s="198">
        <f>E17*J17</f>
        <v>0</v>
      </c>
      <c r="Q17" s="191">
        <v>2</v>
      </c>
      <c r="AA17" s="164">
        <v>1</v>
      </c>
      <c r="AB17" s="164">
        <v>1</v>
      </c>
      <c r="AC17" s="164">
        <v>1</v>
      </c>
      <c r="BB17" s="164">
        <v>1</v>
      </c>
      <c r="BC17" s="164">
        <f>IF(BB17=1,G17,0)</f>
        <v>0</v>
      </c>
      <c r="BD17" s="164">
        <f>IF(BB17=2,G17,0)</f>
        <v>0</v>
      </c>
      <c r="BE17" s="164">
        <f>IF(BB17=3,G17,0)</f>
        <v>0</v>
      </c>
      <c r="BF17" s="164">
        <f>IF(BB17=4,G17,0)</f>
        <v>0</v>
      </c>
      <c r="BG17" s="164">
        <f>IF(BB17=5,G17,0)</f>
        <v>0</v>
      </c>
      <c r="CA17" s="164">
        <v>1</v>
      </c>
      <c r="CB17" s="164">
        <v>1</v>
      </c>
      <c r="CC17" s="191"/>
      <c r="CD17" s="191"/>
    </row>
    <row r="18" spans="1:82">
      <c r="A18" s="192">
        <v>6</v>
      </c>
      <c r="B18" s="193" t="s">
        <v>101</v>
      </c>
      <c r="C18" s="194" t="s">
        <v>102</v>
      </c>
      <c r="D18" s="195" t="s">
        <v>100</v>
      </c>
      <c r="E18" s="196">
        <v>10</v>
      </c>
      <c r="F18" s="196"/>
      <c r="G18" s="197">
        <f>E18*F18</f>
        <v>0</v>
      </c>
      <c r="H18" s="198">
        <v>1.0699999999999999E-2</v>
      </c>
      <c r="I18" s="198">
        <f>E18*H18</f>
        <v>0.107</v>
      </c>
      <c r="J18" s="198">
        <v>0</v>
      </c>
      <c r="K18" s="198">
        <f>E18*J18</f>
        <v>0</v>
      </c>
      <c r="Q18" s="191">
        <v>2</v>
      </c>
      <c r="AA18" s="164">
        <v>1</v>
      </c>
      <c r="AB18" s="164">
        <v>1</v>
      </c>
      <c r="AC18" s="164">
        <v>1</v>
      </c>
      <c r="BB18" s="164">
        <v>1</v>
      </c>
      <c r="BC18" s="164">
        <f>IF(BB18=1,G18,0)</f>
        <v>0</v>
      </c>
      <c r="BD18" s="164">
        <f>IF(BB18=2,G18,0)</f>
        <v>0</v>
      </c>
      <c r="BE18" s="164">
        <f>IF(BB18=3,G18,0)</f>
        <v>0</v>
      </c>
      <c r="BF18" s="164">
        <f>IF(BB18=4,G18,0)</f>
        <v>0</v>
      </c>
      <c r="BG18" s="164">
        <f>IF(BB18=5,G18,0)</f>
        <v>0</v>
      </c>
      <c r="CA18" s="164">
        <v>1</v>
      </c>
      <c r="CB18" s="164">
        <v>1</v>
      </c>
      <c r="CC18" s="191"/>
      <c r="CD18" s="191"/>
    </row>
    <row r="19" spans="1:82">
      <c r="A19" s="192">
        <v>7</v>
      </c>
      <c r="B19" s="193" t="s">
        <v>103</v>
      </c>
      <c r="C19" s="194" t="s">
        <v>104</v>
      </c>
      <c r="D19" s="195" t="s">
        <v>100</v>
      </c>
      <c r="E19" s="196">
        <v>8</v>
      </c>
      <c r="F19" s="196"/>
      <c r="G19" s="197">
        <f>E19*F19</f>
        <v>0</v>
      </c>
      <c r="H19" s="198">
        <v>3.9739999999999998E-2</v>
      </c>
      <c r="I19" s="198">
        <f>E19*H19</f>
        <v>0.31791999999999998</v>
      </c>
      <c r="J19" s="198">
        <v>0</v>
      </c>
      <c r="K19" s="198">
        <f>E19*J19</f>
        <v>0</v>
      </c>
      <c r="Q19" s="191">
        <v>2</v>
      </c>
      <c r="AA19" s="164">
        <v>1</v>
      </c>
      <c r="AB19" s="164">
        <v>1</v>
      </c>
      <c r="AC19" s="164">
        <v>1</v>
      </c>
      <c r="BB19" s="164">
        <v>1</v>
      </c>
      <c r="BC19" s="164">
        <f>IF(BB19=1,G19,0)</f>
        <v>0</v>
      </c>
      <c r="BD19" s="164">
        <f>IF(BB19=2,G19,0)</f>
        <v>0</v>
      </c>
      <c r="BE19" s="164">
        <f>IF(BB19=3,G19,0)</f>
        <v>0</v>
      </c>
      <c r="BF19" s="164">
        <f>IF(BB19=4,G19,0)</f>
        <v>0</v>
      </c>
      <c r="BG19" s="164">
        <f>IF(BB19=5,G19,0)</f>
        <v>0</v>
      </c>
      <c r="CA19" s="164">
        <v>1</v>
      </c>
      <c r="CB19" s="164">
        <v>1</v>
      </c>
      <c r="CC19" s="191"/>
      <c r="CD19" s="191"/>
    </row>
    <row r="20" spans="1:82">
      <c r="A20" s="192">
        <v>8</v>
      </c>
      <c r="B20" s="193" t="s">
        <v>105</v>
      </c>
      <c r="C20" s="194" t="s">
        <v>106</v>
      </c>
      <c r="D20" s="195" t="s">
        <v>107</v>
      </c>
      <c r="E20" s="196">
        <v>12</v>
      </c>
      <c r="F20" s="196"/>
      <c r="G20" s="197">
        <f>E20*F20</f>
        <v>0</v>
      </c>
      <c r="H20" s="198">
        <v>0</v>
      </c>
      <c r="I20" s="198">
        <f>E20*H20</f>
        <v>0</v>
      </c>
      <c r="J20" s="198">
        <v>0</v>
      </c>
      <c r="K20" s="198">
        <f>E20*J20</f>
        <v>0</v>
      </c>
      <c r="Q20" s="191">
        <v>2</v>
      </c>
      <c r="AA20" s="164">
        <v>1</v>
      </c>
      <c r="AB20" s="164">
        <v>1</v>
      </c>
      <c r="AC20" s="164">
        <v>1</v>
      </c>
      <c r="BB20" s="164">
        <v>1</v>
      </c>
      <c r="BC20" s="164">
        <f>IF(BB20=1,G20,0)</f>
        <v>0</v>
      </c>
      <c r="BD20" s="164">
        <f>IF(BB20=2,G20,0)</f>
        <v>0</v>
      </c>
      <c r="BE20" s="164">
        <f>IF(BB20=3,G20,0)</f>
        <v>0</v>
      </c>
      <c r="BF20" s="164">
        <f>IF(BB20=4,G20,0)</f>
        <v>0</v>
      </c>
      <c r="BG20" s="164">
        <f>IF(BB20=5,G20,0)</f>
        <v>0</v>
      </c>
      <c r="CA20" s="164">
        <v>1</v>
      </c>
      <c r="CB20" s="164">
        <v>1</v>
      </c>
      <c r="CC20" s="191"/>
      <c r="CD20" s="191"/>
    </row>
    <row r="21" spans="1:82">
      <c r="A21" s="192">
        <v>9</v>
      </c>
      <c r="B21" s="193" t="s">
        <v>108</v>
      </c>
      <c r="C21" s="194" t="s">
        <v>109</v>
      </c>
      <c r="D21" s="195" t="s">
        <v>107</v>
      </c>
      <c r="E21" s="196">
        <v>23.6953</v>
      </c>
      <c r="F21" s="196"/>
      <c r="G21" s="197">
        <f>E21*F21</f>
        <v>0</v>
      </c>
      <c r="H21" s="198">
        <v>0</v>
      </c>
      <c r="I21" s="198">
        <f>E21*H21</f>
        <v>0</v>
      </c>
      <c r="J21" s="198">
        <v>0</v>
      </c>
      <c r="K21" s="198">
        <f>E21*J21</f>
        <v>0</v>
      </c>
      <c r="Q21" s="191">
        <v>2</v>
      </c>
      <c r="AA21" s="164">
        <v>1</v>
      </c>
      <c r="AB21" s="164">
        <v>1</v>
      </c>
      <c r="AC21" s="164">
        <v>1</v>
      </c>
      <c r="BB21" s="164">
        <v>1</v>
      </c>
      <c r="BC21" s="164">
        <f>IF(BB21=1,G21,0)</f>
        <v>0</v>
      </c>
      <c r="BD21" s="164">
        <f>IF(BB21=2,G21,0)</f>
        <v>0</v>
      </c>
      <c r="BE21" s="164">
        <f>IF(BB21=3,G21,0)</f>
        <v>0</v>
      </c>
      <c r="BF21" s="164">
        <f>IF(BB21=4,G21,0)</f>
        <v>0</v>
      </c>
      <c r="BG21" s="164">
        <f>IF(BB21=5,G21,0)</f>
        <v>0</v>
      </c>
      <c r="CA21" s="164">
        <v>1</v>
      </c>
      <c r="CB21" s="164">
        <v>1</v>
      </c>
      <c r="CC21" s="191"/>
      <c r="CD21" s="191"/>
    </row>
    <row r="22" spans="1:82">
      <c r="A22" s="199"/>
      <c r="B22" s="200"/>
      <c r="C22" s="202" t="s">
        <v>110</v>
      </c>
      <c r="D22" s="203"/>
      <c r="E22" s="204">
        <v>23.6953</v>
      </c>
      <c r="F22" s="205"/>
      <c r="G22" s="206"/>
      <c r="H22" s="207"/>
      <c r="I22" s="208"/>
      <c r="J22" s="207"/>
      <c r="K22" s="208"/>
      <c r="M22" s="201" t="s">
        <v>110</v>
      </c>
      <c r="O22" s="201"/>
      <c r="Q22" s="191"/>
    </row>
    <row r="23" spans="1:82">
      <c r="A23" s="192">
        <v>10</v>
      </c>
      <c r="B23" s="193" t="s">
        <v>111</v>
      </c>
      <c r="C23" s="194" t="s">
        <v>112</v>
      </c>
      <c r="D23" s="195" t="s">
        <v>88</v>
      </c>
      <c r="E23" s="196">
        <v>43.0824</v>
      </c>
      <c r="F23" s="196"/>
      <c r="G23" s="197">
        <f>E23*F23</f>
        <v>0</v>
      </c>
      <c r="H23" s="198">
        <v>9.8999999999999999E-4</v>
      </c>
      <c r="I23" s="198">
        <f>E23*H23</f>
        <v>4.2651575999999997E-2</v>
      </c>
      <c r="J23" s="198">
        <v>0</v>
      </c>
      <c r="K23" s="198">
        <f>E23*J23</f>
        <v>0</v>
      </c>
      <c r="Q23" s="191">
        <v>2</v>
      </c>
      <c r="AA23" s="164">
        <v>1</v>
      </c>
      <c r="AB23" s="164">
        <v>1</v>
      </c>
      <c r="AC23" s="164">
        <v>1</v>
      </c>
      <c r="BB23" s="164">
        <v>1</v>
      </c>
      <c r="BC23" s="164">
        <f>IF(BB23=1,G23,0)</f>
        <v>0</v>
      </c>
      <c r="BD23" s="164">
        <f>IF(BB23=2,G23,0)</f>
        <v>0</v>
      </c>
      <c r="BE23" s="164">
        <f>IF(BB23=3,G23,0)</f>
        <v>0</v>
      </c>
      <c r="BF23" s="164">
        <f>IF(BB23=4,G23,0)</f>
        <v>0</v>
      </c>
      <c r="BG23" s="164">
        <f>IF(BB23=5,G23,0)</f>
        <v>0</v>
      </c>
      <c r="CA23" s="164">
        <v>1</v>
      </c>
      <c r="CB23" s="164">
        <v>1</v>
      </c>
      <c r="CC23" s="191"/>
      <c r="CD23" s="191"/>
    </row>
    <row r="24" spans="1:82">
      <c r="A24" s="199"/>
      <c r="B24" s="200"/>
      <c r="C24" s="202" t="s">
        <v>113</v>
      </c>
      <c r="D24" s="203"/>
      <c r="E24" s="204">
        <v>43.0824</v>
      </c>
      <c r="F24" s="205"/>
      <c r="G24" s="206"/>
      <c r="H24" s="207"/>
      <c r="I24" s="208"/>
      <c r="J24" s="207"/>
      <c r="K24" s="208"/>
      <c r="M24" s="201" t="s">
        <v>113</v>
      </c>
      <c r="O24" s="201"/>
      <c r="Q24" s="191"/>
    </row>
    <row r="25" spans="1:82">
      <c r="A25" s="192">
        <v>11</v>
      </c>
      <c r="B25" s="193" t="s">
        <v>114</v>
      </c>
      <c r="C25" s="194" t="s">
        <v>115</v>
      </c>
      <c r="D25" s="195" t="s">
        <v>88</v>
      </c>
      <c r="E25" s="196">
        <v>43.0824</v>
      </c>
      <c r="F25" s="196"/>
      <c r="G25" s="197">
        <f>E25*F25</f>
        <v>0</v>
      </c>
      <c r="H25" s="198">
        <v>0</v>
      </c>
      <c r="I25" s="198">
        <f>E25*H25</f>
        <v>0</v>
      </c>
      <c r="J25" s="198">
        <v>0</v>
      </c>
      <c r="K25" s="198">
        <f>E25*J25</f>
        <v>0</v>
      </c>
      <c r="Q25" s="191">
        <v>2</v>
      </c>
      <c r="AA25" s="164">
        <v>1</v>
      </c>
      <c r="AB25" s="164">
        <v>1</v>
      </c>
      <c r="AC25" s="164">
        <v>1</v>
      </c>
      <c r="BB25" s="164">
        <v>1</v>
      </c>
      <c r="BC25" s="164">
        <f>IF(BB25=1,G25,0)</f>
        <v>0</v>
      </c>
      <c r="BD25" s="164">
        <f>IF(BB25=2,G25,0)</f>
        <v>0</v>
      </c>
      <c r="BE25" s="164">
        <f>IF(BB25=3,G25,0)</f>
        <v>0</v>
      </c>
      <c r="BF25" s="164">
        <f>IF(BB25=4,G25,0)</f>
        <v>0</v>
      </c>
      <c r="BG25" s="164">
        <f>IF(BB25=5,G25,0)</f>
        <v>0</v>
      </c>
      <c r="CA25" s="164">
        <v>1</v>
      </c>
      <c r="CB25" s="164">
        <v>1</v>
      </c>
      <c r="CC25" s="191"/>
      <c r="CD25" s="191"/>
    </row>
    <row r="26" spans="1:82">
      <c r="A26" s="192">
        <v>12</v>
      </c>
      <c r="B26" s="193" t="s">
        <v>116</v>
      </c>
      <c r="C26" s="194" t="s">
        <v>117</v>
      </c>
      <c r="D26" s="195" t="s">
        <v>107</v>
      </c>
      <c r="E26" s="196">
        <v>23.7</v>
      </c>
      <c r="F26" s="196"/>
      <c r="G26" s="197">
        <f>E26*F26</f>
        <v>0</v>
      </c>
      <c r="H26" s="198">
        <v>0</v>
      </c>
      <c r="I26" s="198">
        <f>E26*H26</f>
        <v>0</v>
      </c>
      <c r="J26" s="198">
        <v>0</v>
      </c>
      <c r="K26" s="198">
        <f>E26*J26</f>
        <v>0</v>
      </c>
      <c r="Q26" s="191">
        <v>2</v>
      </c>
      <c r="AA26" s="164">
        <v>1</v>
      </c>
      <c r="AB26" s="164">
        <v>1</v>
      </c>
      <c r="AC26" s="164">
        <v>1</v>
      </c>
      <c r="BB26" s="164">
        <v>1</v>
      </c>
      <c r="BC26" s="164">
        <f>IF(BB26=1,G26,0)</f>
        <v>0</v>
      </c>
      <c r="BD26" s="164">
        <f>IF(BB26=2,G26,0)</f>
        <v>0</v>
      </c>
      <c r="BE26" s="164">
        <f>IF(BB26=3,G26,0)</f>
        <v>0</v>
      </c>
      <c r="BF26" s="164">
        <f>IF(BB26=4,G26,0)</f>
        <v>0</v>
      </c>
      <c r="BG26" s="164">
        <f>IF(BB26=5,G26,0)</f>
        <v>0</v>
      </c>
      <c r="CA26" s="164">
        <v>1</v>
      </c>
      <c r="CB26" s="164">
        <v>1</v>
      </c>
      <c r="CC26" s="191"/>
      <c r="CD26" s="191"/>
    </row>
    <row r="27" spans="1:82">
      <c r="A27" s="199"/>
      <c r="B27" s="200"/>
      <c r="C27" s="202" t="s">
        <v>118</v>
      </c>
      <c r="D27" s="203"/>
      <c r="E27" s="204">
        <v>23.7</v>
      </c>
      <c r="F27" s="205"/>
      <c r="G27" s="206"/>
      <c r="H27" s="207"/>
      <c r="I27" s="208"/>
      <c r="J27" s="207"/>
      <c r="K27" s="208"/>
      <c r="M27" s="201" t="s">
        <v>118</v>
      </c>
      <c r="O27" s="201"/>
      <c r="Q27" s="191"/>
    </row>
    <row r="28" spans="1:82">
      <c r="A28" s="192">
        <v>13</v>
      </c>
      <c r="B28" s="193" t="s">
        <v>119</v>
      </c>
      <c r="C28" s="194" t="s">
        <v>120</v>
      </c>
      <c r="D28" s="195" t="s">
        <v>107</v>
      </c>
      <c r="E28" s="196">
        <v>4.4010999999999996</v>
      </c>
      <c r="F28" s="196"/>
      <c r="G28" s="197">
        <f>E28*F28</f>
        <v>0</v>
      </c>
      <c r="H28" s="198">
        <v>0</v>
      </c>
      <c r="I28" s="198">
        <f>E28*H28</f>
        <v>0</v>
      </c>
      <c r="J28" s="198">
        <v>0</v>
      </c>
      <c r="K28" s="198">
        <f>E28*J28</f>
        <v>0</v>
      </c>
      <c r="Q28" s="191">
        <v>2</v>
      </c>
      <c r="AA28" s="164">
        <v>1</v>
      </c>
      <c r="AB28" s="164">
        <v>1</v>
      </c>
      <c r="AC28" s="164">
        <v>1</v>
      </c>
      <c r="BB28" s="164">
        <v>1</v>
      </c>
      <c r="BC28" s="164">
        <f>IF(BB28=1,G28,0)</f>
        <v>0</v>
      </c>
      <c r="BD28" s="164">
        <f>IF(BB28=2,G28,0)</f>
        <v>0</v>
      </c>
      <c r="BE28" s="164">
        <f>IF(BB28=3,G28,0)</f>
        <v>0</v>
      </c>
      <c r="BF28" s="164">
        <f>IF(BB28=4,G28,0)</f>
        <v>0</v>
      </c>
      <c r="BG28" s="164">
        <f>IF(BB28=5,G28,0)</f>
        <v>0</v>
      </c>
      <c r="CA28" s="164">
        <v>1</v>
      </c>
      <c r="CB28" s="164">
        <v>1</v>
      </c>
      <c r="CC28" s="191"/>
      <c r="CD28" s="191"/>
    </row>
    <row r="29" spans="1:82">
      <c r="A29" s="199"/>
      <c r="B29" s="200"/>
      <c r="C29" s="202" t="s">
        <v>121</v>
      </c>
      <c r="D29" s="203"/>
      <c r="E29" s="204">
        <v>4.3299999999999998E-2</v>
      </c>
      <c r="F29" s="205"/>
      <c r="G29" s="206"/>
      <c r="H29" s="207"/>
      <c r="I29" s="208"/>
      <c r="J29" s="207"/>
      <c r="K29" s="208"/>
      <c r="M29" s="201" t="s">
        <v>121</v>
      </c>
      <c r="O29" s="201"/>
      <c r="Q29" s="191"/>
    </row>
    <row r="30" spans="1:82">
      <c r="A30" s="199"/>
      <c r="B30" s="200"/>
      <c r="C30" s="202" t="s">
        <v>122</v>
      </c>
      <c r="D30" s="203"/>
      <c r="E30" s="204">
        <v>4.3578000000000001</v>
      </c>
      <c r="F30" s="205"/>
      <c r="G30" s="206"/>
      <c r="H30" s="207"/>
      <c r="I30" s="208"/>
      <c r="J30" s="207"/>
      <c r="K30" s="208"/>
      <c r="M30" s="201" t="s">
        <v>122</v>
      </c>
      <c r="O30" s="201"/>
      <c r="Q30" s="191"/>
    </row>
    <row r="31" spans="1:82">
      <c r="A31" s="192">
        <v>14</v>
      </c>
      <c r="B31" s="193" t="s">
        <v>123</v>
      </c>
      <c r="C31" s="194" t="s">
        <v>124</v>
      </c>
      <c r="D31" s="195" t="s">
        <v>107</v>
      </c>
      <c r="E31" s="196">
        <v>4.4009999999999998</v>
      </c>
      <c r="F31" s="196"/>
      <c r="G31" s="197">
        <f>E31*F31</f>
        <v>0</v>
      </c>
      <c r="H31" s="198">
        <v>0</v>
      </c>
      <c r="I31" s="198">
        <f>E31*H31</f>
        <v>0</v>
      </c>
      <c r="J31" s="198">
        <v>0</v>
      </c>
      <c r="K31" s="198">
        <f>E31*J31</f>
        <v>0</v>
      </c>
      <c r="Q31" s="191">
        <v>2</v>
      </c>
      <c r="AA31" s="164">
        <v>1</v>
      </c>
      <c r="AB31" s="164">
        <v>1</v>
      </c>
      <c r="AC31" s="164">
        <v>1</v>
      </c>
      <c r="BB31" s="164">
        <v>1</v>
      </c>
      <c r="BC31" s="164">
        <f>IF(BB31=1,G31,0)</f>
        <v>0</v>
      </c>
      <c r="BD31" s="164">
        <f>IF(BB31=2,G31,0)</f>
        <v>0</v>
      </c>
      <c r="BE31" s="164">
        <f>IF(BB31=3,G31,0)</f>
        <v>0</v>
      </c>
      <c r="BF31" s="164">
        <f>IF(BB31=4,G31,0)</f>
        <v>0</v>
      </c>
      <c r="BG31" s="164">
        <f>IF(BB31=5,G31,0)</f>
        <v>0</v>
      </c>
      <c r="CA31" s="164">
        <v>1</v>
      </c>
      <c r="CB31" s="164">
        <v>1</v>
      </c>
      <c r="CC31" s="191"/>
      <c r="CD31" s="191"/>
    </row>
    <row r="32" spans="1:82">
      <c r="A32" s="192">
        <v>15</v>
      </c>
      <c r="B32" s="193" t="s">
        <v>125</v>
      </c>
      <c r="C32" s="194" t="s">
        <v>126</v>
      </c>
      <c r="D32" s="195" t="s">
        <v>107</v>
      </c>
      <c r="E32" s="196">
        <v>19.298999999999999</v>
      </c>
      <c r="F32" s="196"/>
      <c r="G32" s="197">
        <f>E32*F32</f>
        <v>0</v>
      </c>
      <c r="H32" s="198">
        <v>0</v>
      </c>
      <c r="I32" s="198">
        <f>E32*H32</f>
        <v>0</v>
      </c>
      <c r="J32" s="198">
        <v>0</v>
      </c>
      <c r="K32" s="198">
        <f>E32*J32</f>
        <v>0</v>
      </c>
      <c r="Q32" s="191">
        <v>2</v>
      </c>
      <c r="AA32" s="164">
        <v>1</v>
      </c>
      <c r="AB32" s="164">
        <v>1</v>
      </c>
      <c r="AC32" s="164">
        <v>1</v>
      </c>
      <c r="BB32" s="164">
        <v>1</v>
      </c>
      <c r="BC32" s="164">
        <f>IF(BB32=1,G32,0)</f>
        <v>0</v>
      </c>
      <c r="BD32" s="164">
        <f>IF(BB32=2,G32,0)</f>
        <v>0</v>
      </c>
      <c r="BE32" s="164">
        <f>IF(BB32=3,G32,0)</f>
        <v>0</v>
      </c>
      <c r="BF32" s="164">
        <f>IF(BB32=4,G32,0)</f>
        <v>0</v>
      </c>
      <c r="BG32" s="164">
        <f>IF(BB32=5,G32,0)</f>
        <v>0</v>
      </c>
      <c r="CA32" s="164">
        <v>1</v>
      </c>
      <c r="CB32" s="164">
        <v>1</v>
      </c>
      <c r="CC32" s="191"/>
      <c r="CD32" s="191"/>
    </row>
    <row r="33" spans="1:82">
      <c r="A33" s="199"/>
      <c r="B33" s="200"/>
      <c r="C33" s="202" t="s">
        <v>127</v>
      </c>
      <c r="D33" s="203"/>
      <c r="E33" s="204">
        <v>19.298999999999999</v>
      </c>
      <c r="F33" s="205"/>
      <c r="G33" s="206"/>
      <c r="H33" s="207"/>
      <c r="I33" s="208"/>
      <c r="J33" s="207"/>
      <c r="K33" s="208"/>
      <c r="M33" s="201" t="s">
        <v>127</v>
      </c>
      <c r="O33" s="201"/>
      <c r="Q33" s="191"/>
    </row>
    <row r="34" spans="1:82" ht="20.399999999999999">
      <c r="A34" s="192">
        <v>16</v>
      </c>
      <c r="B34" s="193" t="s">
        <v>128</v>
      </c>
      <c r="C34" s="194" t="s">
        <v>129</v>
      </c>
      <c r="D34" s="195" t="s">
        <v>107</v>
      </c>
      <c r="E34" s="196">
        <v>4.3578000000000001</v>
      </c>
      <c r="F34" s="196"/>
      <c r="G34" s="197">
        <f>E34*F34</f>
        <v>0</v>
      </c>
      <c r="H34" s="198">
        <v>1.7</v>
      </c>
      <c r="I34" s="198">
        <f>E34*H34</f>
        <v>7.4082600000000003</v>
      </c>
      <c r="J34" s="198">
        <v>0</v>
      </c>
      <c r="K34" s="198">
        <f>E34*J34</f>
        <v>0</v>
      </c>
      <c r="Q34" s="191">
        <v>2</v>
      </c>
      <c r="AA34" s="164">
        <v>1</v>
      </c>
      <c r="AB34" s="164">
        <v>1</v>
      </c>
      <c r="AC34" s="164">
        <v>1</v>
      </c>
      <c r="BB34" s="164">
        <v>1</v>
      </c>
      <c r="BC34" s="164">
        <f>IF(BB34=1,G34,0)</f>
        <v>0</v>
      </c>
      <c r="BD34" s="164">
        <f>IF(BB34=2,G34,0)</f>
        <v>0</v>
      </c>
      <c r="BE34" s="164">
        <f>IF(BB34=3,G34,0)</f>
        <v>0</v>
      </c>
      <c r="BF34" s="164">
        <f>IF(BB34=4,G34,0)</f>
        <v>0</v>
      </c>
      <c r="BG34" s="164">
        <f>IF(BB34=5,G34,0)</f>
        <v>0</v>
      </c>
      <c r="CA34" s="164">
        <v>1</v>
      </c>
      <c r="CB34" s="164">
        <v>1</v>
      </c>
      <c r="CC34" s="191"/>
      <c r="CD34" s="191"/>
    </row>
    <row r="35" spans="1:82">
      <c r="A35" s="199"/>
      <c r="B35" s="200"/>
      <c r="C35" s="202" t="s">
        <v>122</v>
      </c>
      <c r="D35" s="203"/>
      <c r="E35" s="204">
        <v>4.3578000000000001</v>
      </c>
      <c r="F35" s="205"/>
      <c r="G35" s="206"/>
      <c r="H35" s="207"/>
      <c r="I35" s="208"/>
      <c r="J35" s="207"/>
      <c r="K35" s="208"/>
      <c r="M35" s="201" t="s">
        <v>122</v>
      </c>
      <c r="O35" s="201"/>
      <c r="Q35" s="191"/>
    </row>
    <row r="36" spans="1:82">
      <c r="A36" s="192">
        <v>17</v>
      </c>
      <c r="B36" s="193" t="s">
        <v>130</v>
      </c>
      <c r="C36" s="194" t="s">
        <v>131</v>
      </c>
      <c r="D36" s="195" t="s">
        <v>107</v>
      </c>
      <c r="E36" s="196">
        <v>8</v>
      </c>
      <c r="F36" s="196"/>
      <c r="G36" s="197">
        <f>E36*F36</f>
        <v>0</v>
      </c>
      <c r="H36" s="198">
        <v>0</v>
      </c>
      <c r="I36" s="198">
        <f>E36*H36</f>
        <v>0</v>
      </c>
      <c r="J36" s="198">
        <v>0</v>
      </c>
      <c r="K36" s="198">
        <f>E36*J36</f>
        <v>0</v>
      </c>
      <c r="Q36" s="191">
        <v>2</v>
      </c>
      <c r="AA36" s="164">
        <v>1</v>
      </c>
      <c r="AB36" s="164">
        <v>1</v>
      </c>
      <c r="AC36" s="164">
        <v>1</v>
      </c>
      <c r="BB36" s="164">
        <v>1</v>
      </c>
      <c r="BC36" s="164">
        <f>IF(BB36=1,G36,0)</f>
        <v>0</v>
      </c>
      <c r="BD36" s="164">
        <f>IF(BB36=2,G36,0)</f>
        <v>0</v>
      </c>
      <c r="BE36" s="164">
        <f>IF(BB36=3,G36,0)</f>
        <v>0</v>
      </c>
      <c r="BF36" s="164">
        <f>IF(BB36=4,G36,0)</f>
        <v>0</v>
      </c>
      <c r="BG36" s="164">
        <f>IF(BB36=5,G36,0)</f>
        <v>0</v>
      </c>
      <c r="CA36" s="164">
        <v>1</v>
      </c>
      <c r="CB36" s="164">
        <v>1</v>
      </c>
      <c r="CC36" s="191"/>
      <c r="CD36" s="191"/>
    </row>
    <row r="37" spans="1:82">
      <c r="A37" s="192">
        <v>18</v>
      </c>
      <c r="B37" s="193" t="s">
        <v>132</v>
      </c>
      <c r="C37" s="194" t="s">
        <v>133</v>
      </c>
      <c r="D37" s="195" t="s">
        <v>107</v>
      </c>
      <c r="E37" s="196">
        <v>4.4009999999999998</v>
      </c>
      <c r="F37" s="196"/>
      <c r="G37" s="197">
        <f>E37*F37</f>
        <v>0</v>
      </c>
      <c r="H37" s="198">
        <v>0</v>
      </c>
      <c r="I37" s="198">
        <f>E37*H37</f>
        <v>0</v>
      </c>
      <c r="J37" s="198">
        <v>0</v>
      </c>
      <c r="K37" s="198">
        <f>E37*J37</f>
        <v>0</v>
      </c>
      <c r="Q37" s="191">
        <v>2</v>
      </c>
      <c r="AA37" s="164">
        <v>1</v>
      </c>
      <c r="AB37" s="164">
        <v>1</v>
      </c>
      <c r="AC37" s="164">
        <v>1</v>
      </c>
      <c r="BB37" s="164">
        <v>1</v>
      </c>
      <c r="BC37" s="164">
        <f>IF(BB37=1,G37,0)</f>
        <v>0</v>
      </c>
      <c r="BD37" s="164">
        <f>IF(BB37=2,G37,0)</f>
        <v>0</v>
      </c>
      <c r="BE37" s="164">
        <f>IF(BB37=3,G37,0)</f>
        <v>0</v>
      </c>
      <c r="BF37" s="164">
        <f>IF(BB37=4,G37,0)</f>
        <v>0</v>
      </c>
      <c r="BG37" s="164">
        <f>IF(BB37=5,G37,0)</f>
        <v>0</v>
      </c>
      <c r="CA37" s="164">
        <v>1</v>
      </c>
      <c r="CB37" s="164">
        <v>1</v>
      </c>
      <c r="CC37" s="191"/>
      <c r="CD37" s="191"/>
    </row>
    <row r="38" spans="1:82">
      <c r="A38" s="192">
        <v>19</v>
      </c>
      <c r="B38" s="193" t="s">
        <v>134</v>
      </c>
      <c r="C38" s="194" t="s">
        <v>135</v>
      </c>
      <c r="D38" s="195" t="s">
        <v>136</v>
      </c>
      <c r="E38" s="196">
        <v>0.8952</v>
      </c>
      <c r="F38" s="196"/>
      <c r="G38" s="197">
        <f>E38*F38</f>
        <v>0</v>
      </c>
      <c r="H38" s="198">
        <v>1</v>
      </c>
      <c r="I38" s="198">
        <f>E38*H38</f>
        <v>0.8952</v>
      </c>
      <c r="J38" s="198">
        <v>0</v>
      </c>
      <c r="K38" s="198">
        <f>E38*J38</f>
        <v>0</v>
      </c>
      <c r="Q38" s="191">
        <v>2</v>
      </c>
      <c r="AA38" s="164">
        <v>3</v>
      </c>
      <c r="AB38" s="164">
        <v>1</v>
      </c>
      <c r="AC38" s="164">
        <v>58337306</v>
      </c>
      <c r="BB38" s="164">
        <v>1</v>
      </c>
      <c r="BC38" s="164">
        <f>IF(BB38=1,G38,0)</f>
        <v>0</v>
      </c>
      <c r="BD38" s="164">
        <f>IF(BB38=2,G38,0)</f>
        <v>0</v>
      </c>
      <c r="BE38" s="164">
        <f>IF(BB38=3,G38,0)</f>
        <v>0</v>
      </c>
      <c r="BF38" s="164">
        <f>IF(BB38=4,G38,0)</f>
        <v>0</v>
      </c>
      <c r="BG38" s="164">
        <f>IF(BB38=5,G38,0)</f>
        <v>0</v>
      </c>
      <c r="CA38" s="164">
        <v>3</v>
      </c>
      <c r="CB38" s="164">
        <v>1</v>
      </c>
      <c r="CC38" s="191"/>
      <c r="CD38" s="191"/>
    </row>
    <row r="39" spans="1:82">
      <c r="A39" s="199"/>
      <c r="B39" s="200"/>
      <c r="C39" s="202" t="s">
        <v>137</v>
      </c>
      <c r="D39" s="203"/>
      <c r="E39" s="204">
        <v>0.8952</v>
      </c>
      <c r="F39" s="205"/>
      <c r="G39" s="206"/>
      <c r="H39" s="207"/>
      <c r="I39" s="208"/>
      <c r="J39" s="207"/>
      <c r="K39" s="208"/>
      <c r="M39" s="201" t="s">
        <v>137</v>
      </c>
      <c r="O39" s="201"/>
      <c r="Q39" s="191"/>
    </row>
    <row r="40" spans="1:82">
      <c r="A40" s="209"/>
      <c r="B40" s="210" t="s">
        <v>81</v>
      </c>
      <c r="C40" s="211" t="str">
        <f>CONCATENATE(B7," ",C7)</f>
        <v>1 Zemní práce</v>
      </c>
      <c r="D40" s="212"/>
      <c r="E40" s="213"/>
      <c r="F40" s="214"/>
      <c r="G40" s="215">
        <f>SUM(G7:G39)</f>
        <v>0</v>
      </c>
      <c r="H40" s="216"/>
      <c r="I40" s="217">
        <f>SUM(I7:I39)</f>
        <v>8.7884115760000014</v>
      </c>
      <c r="J40" s="216"/>
      <c r="K40" s="217">
        <f>SUM(K7:K39)</f>
        <v>-4.8194999999999997</v>
      </c>
      <c r="Q40" s="191">
        <v>4</v>
      </c>
      <c r="BC40" s="218">
        <f>SUM(BC7:BC39)</f>
        <v>0</v>
      </c>
      <c r="BD40" s="218">
        <f>SUM(BD7:BD39)</f>
        <v>0</v>
      </c>
      <c r="BE40" s="218">
        <f>SUM(BE7:BE39)</f>
        <v>0</v>
      </c>
      <c r="BF40" s="218">
        <f>SUM(BF7:BF39)</f>
        <v>0</v>
      </c>
      <c r="BG40" s="218">
        <f>SUM(BG7:BG39)</f>
        <v>0</v>
      </c>
    </row>
    <row r="41" spans="1:82">
      <c r="A41" s="183" t="s">
        <v>78</v>
      </c>
      <c r="B41" s="184" t="s">
        <v>138</v>
      </c>
      <c r="C41" s="185" t="s">
        <v>139</v>
      </c>
      <c r="D41" s="186"/>
      <c r="E41" s="187"/>
      <c r="F41" s="187"/>
      <c r="G41" s="188"/>
      <c r="H41" s="189"/>
      <c r="I41" s="190"/>
      <c r="J41" s="189"/>
      <c r="K41" s="190"/>
      <c r="Q41" s="191">
        <v>1</v>
      </c>
    </row>
    <row r="42" spans="1:82">
      <c r="A42" s="192">
        <v>20</v>
      </c>
      <c r="B42" s="193" t="s">
        <v>140</v>
      </c>
      <c r="C42" s="194" t="s">
        <v>141</v>
      </c>
      <c r="D42" s="195" t="s">
        <v>107</v>
      </c>
      <c r="E42" s="196">
        <v>1.238</v>
      </c>
      <c r="F42" s="196"/>
      <c r="G42" s="197">
        <f>E42*F42</f>
        <v>0</v>
      </c>
      <c r="H42" s="198">
        <v>1.8907700000000001</v>
      </c>
      <c r="I42" s="198">
        <f>E42*H42</f>
        <v>2.3407732600000002</v>
      </c>
      <c r="J42" s="198">
        <v>0</v>
      </c>
      <c r="K42" s="198">
        <f>E42*J42</f>
        <v>0</v>
      </c>
      <c r="Q42" s="191">
        <v>2</v>
      </c>
      <c r="AA42" s="164">
        <v>1</v>
      </c>
      <c r="AB42" s="164">
        <v>0</v>
      </c>
      <c r="AC42" s="164">
        <v>0</v>
      </c>
      <c r="BB42" s="164">
        <v>1</v>
      </c>
      <c r="BC42" s="164">
        <f>IF(BB42=1,G42,0)</f>
        <v>0</v>
      </c>
      <c r="BD42" s="164">
        <f>IF(BB42=2,G42,0)</f>
        <v>0</v>
      </c>
      <c r="BE42" s="164">
        <f>IF(BB42=3,G42,0)</f>
        <v>0</v>
      </c>
      <c r="BF42" s="164">
        <f>IF(BB42=4,G42,0)</f>
        <v>0</v>
      </c>
      <c r="BG42" s="164">
        <f>IF(BB42=5,G42,0)</f>
        <v>0</v>
      </c>
      <c r="CA42" s="164">
        <v>1</v>
      </c>
      <c r="CB42" s="164">
        <v>0</v>
      </c>
      <c r="CC42" s="191"/>
      <c r="CD42" s="191"/>
    </row>
    <row r="43" spans="1:82">
      <c r="A43" s="199"/>
      <c r="B43" s="200"/>
      <c r="C43" s="202" t="s">
        <v>142</v>
      </c>
      <c r="D43" s="203"/>
      <c r="E43" s="204">
        <v>1.238</v>
      </c>
      <c r="F43" s="205"/>
      <c r="G43" s="206"/>
      <c r="H43" s="207"/>
      <c r="I43" s="208"/>
      <c r="J43" s="207"/>
      <c r="K43" s="208"/>
      <c r="M43" s="201" t="s">
        <v>142</v>
      </c>
      <c r="O43" s="201"/>
      <c r="Q43" s="191"/>
    </row>
    <row r="44" spans="1:82">
      <c r="A44" s="209"/>
      <c r="B44" s="210" t="s">
        <v>81</v>
      </c>
      <c r="C44" s="211" t="str">
        <f>CONCATENATE(B41," ",C41)</f>
        <v>4 Vodorovné konstrukce</v>
      </c>
      <c r="D44" s="212"/>
      <c r="E44" s="213"/>
      <c r="F44" s="214"/>
      <c r="G44" s="215">
        <f>SUM(G41:G43)</f>
        <v>0</v>
      </c>
      <c r="H44" s="216"/>
      <c r="I44" s="217">
        <f>SUM(I41:I43)</f>
        <v>2.3407732600000002</v>
      </c>
      <c r="J44" s="216"/>
      <c r="K44" s="217">
        <f>SUM(K41:K43)</f>
        <v>0</v>
      </c>
      <c r="Q44" s="191">
        <v>4</v>
      </c>
      <c r="BC44" s="218">
        <f>SUM(BC41:BC43)</f>
        <v>0</v>
      </c>
      <c r="BD44" s="218">
        <f>SUM(BD41:BD43)</f>
        <v>0</v>
      </c>
      <c r="BE44" s="218">
        <f>SUM(BE41:BE43)</f>
        <v>0</v>
      </c>
      <c r="BF44" s="218">
        <f>SUM(BF41:BF43)</f>
        <v>0</v>
      </c>
      <c r="BG44" s="218">
        <f>SUM(BG41:BG43)</f>
        <v>0</v>
      </c>
    </row>
    <row r="45" spans="1:82">
      <c r="A45" s="183" t="s">
        <v>78</v>
      </c>
      <c r="B45" s="184" t="s">
        <v>143</v>
      </c>
      <c r="C45" s="185" t="s">
        <v>144</v>
      </c>
      <c r="D45" s="186"/>
      <c r="E45" s="187"/>
      <c r="F45" s="187"/>
      <c r="G45" s="188"/>
      <c r="H45" s="189"/>
      <c r="I45" s="190"/>
      <c r="J45" s="189"/>
      <c r="K45" s="190"/>
      <c r="Q45" s="191">
        <v>1</v>
      </c>
    </row>
    <row r="46" spans="1:82">
      <c r="A46" s="192">
        <v>21</v>
      </c>
      <c r="B46" s="193" t="s">
        <v>145</v>
      </c>
      <c r="C46" s="194" t="s">
        <v>146</v>
      </c>
      <c r="D46" s="195" t="s">
        <v>88</v>
      </c>
      <c r="E46" s="196">
        <v>3.5</v>
      </c>
      <c r="F46" s="196"/>
      <c r="G46" s="197">
        <f>E46*F46</f>
        <v>0</v>
      </c>
      <c r="H46" s="198">
        <v>0.38533000000000001</v>
      </c>
      <c r="I46" s="198">
        <f>E46*H46</f>
        <v>1.3486549999999999</v>
      </c>
      <c r="J46" s="198">
        <v>0</v>
      </c>
      <c r="K46" s="198">
        <f>E46*J46</f>
        <v>0</v>
      </c>
      <c r="Q46" s="191">
        <v>2</v>
      </c>
      <c r="AA46" s="164">
        <v>1</v>
      </c>
      <c r="AB46" s="164">
        <v>1</v>
      </c>
      <c r="AC46" s="164">
        <v>1</v>
      </c>
      <c r="BB46" s="164">
        <v>1</v>
      </c>
      <c r="BC46" s="164">
        <f>IF(BB46=1,G46,0)</f>
        <v>0</v>
      </c>
      <c r="BD46" s="164">
        <f>IF(BB46=2,G46,0)</f>
        <v>0</v>
      </c>
      <c r="BE46" s="164">
        <f>IF(BB46=3,G46,0)</f>
        <v>0</v>
      </c>
      <c r="BF46" s="164">
        <f>IF(BB46=4,G46,0)</f>
        <v>0</v>
      </c>
      <c r="BG46" s="164">
        <f>IF(BB46=5,G46,0)</f>
        <v>0</v>
      </c>
      <c r="CA46" s="164">
        <v>1</v>
      </c>
      <c r="CB46" s="164">
        <v>1</v>
      </c>
      <c r="CC46" s="191"/>
      <c r="CD46" s="191"/>
    </row>
    <row r="47" spans="1:82">
      <c r="A47" s="199"/>
      <c r="B47" s="200"/>
      <c r="C47" s="202" t="s">
        <v>89</v>
      </c>
      <c r="D47" s="203"/>
      <c r="E47" s="204">
        <v>3.5</v>
      </c>
      <c r="F47" s="205"/>
      <c r="G47" s="206"/>
      <c r="H47" s="207"/>
      <c r="I47" s="208"/>
      <c r="J47" s="207"/>
      <c r="K47" s="208"/>
      <c r="M47" s="201" t="s">
        <v>89</v>
      </c>
      <c r="O47" s="201"/>
      <c r="Q47" s="191"/>
    </row>
    <row r="48" spans="1:82">
      <c r="A48" s="192">
        <v>22</v>
      </c>
      <c r="B48" s="193" t="s">
        <v>147</v>
      </c>
      <c r="C48" s="194" t="s">
        <v>148</v>
      </c>
      <c r="D48" s="195" t="s">
        <v>88</v>
      </c>
      <c r="E48" s="196">
        <v>3.5</v>
      </c>
      <c r="F48" s="196"/>
      <c r="G48" s="197">
        <f>E48*F48</f>
        <v>0</v>
      </c>
      <c r="H48" s="198">
        <v>0.27994000000000002</v>
      </c>
      <c r="I48" s="198">
        <f>E48*H48</f>
        <v>0.97979000000000005</v>
      </c>
      <c r="J48" s="198">
        <v>0</v>
      </c>
      <c r="K48" s="198">
        <f>E48*J48</f>
        <v>0</v>
      </c>
      <c r="Q48" s="191">
        <v>2</v>
      </c>
      <c r="AA48" s="164">
        <v>1</v>
      </c>
      <c r="AB48" s="164">
        <v>1</v>
      </c>
      <c r="AC48" s="164">
        <v>1</v>
      </c>
      <c r="BB48" s="164">
        <v>1</v>
      </c>
      <c r="BC48" s="164">
        <f>IF(BB48=1,G48,0)</f>
        <v>0</v>
      </c>
      <c r="BD48" s="164">
        <f>IF(BB48=2,G48,0)</f>
        <v>0</v>
      </c>
      <c r="BE48" s="164">
        <f>IF(BB48=3,G48,0)</f>
        <v>0</v>
      </c>
      <c r="BF48" s="164">
        <f>IF(BB48=4,G48,0)</f>
        <v>0</v>
      </c>
      <c r="BG48" s="164">
        <f>IF(BB48=5,G48,0)</f>
        <v>0</v>
      </c>
      <c r="CA48" s="164">
        <v>1</v>
      </c>
      <c r="CB48" s="164">
        <v>1</v>
      </c>
      <c r="CC48" s="191"/>
      <c r="CD48" s="191"/>
    </row>
    <row r="49" spans="1:82">
      <c r="A49" s="199"/>
      <c r="B49" s="200"/>
      <c r="C49" s="202" t="s">
        <v>89</v>
      </c>
      <c r="D49" s="203"/>
      <c r="E49" s="204">
        <v>3.5</v>
      </c>
      <c r="F49" s="205"/>
      <c r="G49" s="206"/>
      <c r="H49" s="207"/>
      <c r="I49" s="208"/>
      <c r="J49" s="207"/>
      <c r="K49" s="208"/>
      <c r="M49" s="201" t="s">
        <v>89</v>
      </c>
      <c r="O49" s="201"/>
      <c r="Q49" s="191"/>
    </row>
    <row r="50" spans="1:82">
      <c r="A50" s="192">
        <v>23</v>
      </c>
      <c r="B50" s="193" t="s">
        <v>149</v>
      </c>
      <c r="C50" s="194" t="s">
        <v>150</v>
      </c>
      <c r="D50" s="195" t="s">
        <v>88</v>
      </c>
      <c r="E50" s="196">
        <v>3.5</v>
      </c>
      <c r="F50" s="196"/>
      <c r="G50" s="197">
        <f>E50*F50</f>
        <v>0</v>
      </c>
      <c r="H50" s="198">
        <v>0.13188</v>
      </c>
      <c r="I50" s="198">
        <f>E50*H50</f>
        <v>0.46157999999999999</v>
      </c>
      <c r="J50" s="198">
        <v>0</v>
      </c>
      <c r="K50" s="198">
        <f>E50*J50</f>
        <v>0</v>
      </c>
      <c r="Q50" s="191">
        <v>2</v>
      </c>
      <c r="AA50" s="164">
        <v>1</v>
      </c>
      <c r="AB50" s="164">
        <v>1</v>
      </c>
      <c r="AC50" s="164">
        <v>1</v>
      </c>
      <c r="BB50" s="164">
        <v>1</v>
      </c>
      <c r="BC50" s="164">
        <f>IF(BB50=1,G50,0)</f>
        <v>0</v>
      </c>
      <c r="BD50" s="164">
        <f>IF(BB50=2,G50,0)</f>
        <v>0</v>
      </c>
      <c r="BE50" s="164">
        <f>IF(BB50=3,G50,0)</f>
        <v>0</v>
      </c>
      <c r="BF50" s="164">
        <f>IF(BB50=4,G50,0)</f>
        <v>0</v>
      </c>
      <c r="BG50" s="164">
        <f>IF(BB50=5,G50,0)</f>
        <v>0</v>
      </c>
      <c r="CA50" s="164">
        <v>1</v>
      </c>
      <c r="CB50" s="164">
        <v>1</v>
      </c>
      <c r="CC50" s="191"/>
      <c r="CD50" s="191"/>
    </row>
    <row r="51" spans="1:82">
      <c r="A51" s="199"/>
      <c r="B51" s="200"/>
      <c r="C51" s="202" t="s">
        <v>89</v>
      </c>
      <c r="D51" s="203"/>
      <c r="E51" s="204">
        <v>3.5</v>
      </c>
      <c r="F51" s="205"/>
      <c r="G51" s="206"/>
      <c r="H51" s="207"/>
      <c r="I51" s="208"/>
      <c r="J51" s="207"/>
      <c r="K51" s="208"/>
      <c r="M51" s="201" t="s">
        <v>89</v>
      </c>
      <c r="O51" s="201"/>
      <c r="Q51" s="191"/>
    </row>
    <row r="52" spans="1:82">
      <c r="A52" s="192">
        <v>24</v>
      </c>
      <c r="B52" s="193" t="s">
        <v>151</v>
      </c>
      <c r="C52" s="194" t="s">
        <v>152</v>
      </c>
      <c r="D52" s="195" t="s">
        <v>88</v>
      </c>
      <c r="E52" s="196">
        <v>3.5</v>
      </c>
      <c r="F52" s="196"/>
      <c r="G52" s="197">
        <f>E52*F52</f>
        <v>0</v>
      </c>
      <c r="H52" s="198">
        <v>0</v>
      </c>
      <c r="I52" s="198">
        <f>E52*H52</f>
        <v>0</v>
      </c>
      <c r="J52" s="198">
        <v>0</v>
      </c>
      <c r="K52" s="198">
        <f>E52*J52</f>
        <v>0</v>
      </c>
      <c r="Q52" s="191">
        <v>2</v>
      </c>
      <c r="AA52" s="164">
        <v>1</v>
      </c>
      <c r="AB52" s="164">
        <v>1</v>
      </c>
      <c r="AC52" s="164">
        <v>1</v>
      </c>
      <c r="BB52" s="164">
        <v>1</v>
      </c>
      <c r="BC52" s="164">
        <f>IF(BB52=1,G52,0)</f>
        <v>0</v>
      </c>
      <c r="BD52" s="164">
        <f>IF(BB52=2,G52,0)</f>
        <v>0</v>
      </c>
      <c r="BE52" s="164">
        <f>IF(BB52=3,G52,0)</f>
        <v>0</v>
      </c>
      <c r="BF52" s="164">
        <f>IF(BB52=4,G52,0)</f>
        <v>0</v>
      </c>
      <c r="BG52" s="164">
        <f>IF(BB52=5,G52,0)</f>
        <v>0</v>
      </c>
      <c r="CA52" s="164">
        <v>1</v>
      </c>
      <c r="CB52" s="164">
        <v>1</v>
      </c>
      <c r="CC52" s="191"/>
      <c r="CD52" s="191"/>
    </row>
    <row r="53" spans="1:82">
      <c r="A53" s="199"/>
      <c r="B53" s="200"/>
      <c r="C53" s="202" t="s">
        <v>89</v>
      </c>
      <c r="D53" s="203"/>
      <c r="E53" s="204">
        <v>3.5</v>
      </c>
      <c r="F53" s="205"/>
      <c r="G53" s="206"/>
      <c r="H53" s="207"/>
      <c r="I53" s="208"/>
      <c r="J53" s="207"/>
      <c r="K53" s="208"/>
      <c r="M53" s="201" t="s">
        <v>89</v>
      </c>
      <c r="O53" s="201"/>
      <c r="Q53" s="191"/>
    </row>
    <row r="54" spans="1:82">
      <c r="A54" s="209"/>
      <c r="B54" s="210" t="s">
        <v>81</v>
      </c>
      <c r="C54" s="211" t="str">
        <f>CONCATENATE(B45," ",C45)</f>
        <v>5 Komunikace</v>
      </c>
      <c r="D54" s="212"/>
      <c r="E54" s="213"/>
      <c r="F54" s="214"/>
      <c r="G54" s="215">
        <f>SUM(G45:G53)</f>
        <v>0</v>
      </c>
      <c r="H54" s="216"/>
      <c r="I54" s="217">
        <f>SUM(I45:I53)</f>
        <v>2.790025</v>
      </c>
      <c r="J54" s="216"/>
      <c r="K54" s="217">
        <f>SUM(K45:K53)</f>
        <v>0</v>
      </c>
      <c r="Q54" s="191">
        <v>4</v>
      </c>
      <c r="BC54" s="218">
        <f>SUM(BC45:BC53)</f>
        <v>0</v>
      </c>
      <c r="BD54" s="218">
        <f>SUM(BD45:BD53)</f>
        <v>0</v>
      </c>
      <c r="BE54" s="218">
        <f>SUM(BE45:BE53)</f>
        <v>0</v>
      </c>
      <c r="BF54" s="218">
        <f>SUM(BF45:BF53)</f>
        <v>0</v>
      </c>
      <c r="BG54" s="218">
        <f>SUM(BG45:BG53)</f>
        <v>0</v>
      </c>
    </row>
    <row r="55" spans="1:82">
      <c r="A55" s="183" t="s">
        <v>78</v>
      </c>
      <c r="B55" s="184" t="s">
        <v>153</v>
      </c>
      <c r="C55" s="185" t="s">
        <v>154</v>
      </c>
      <c r="D55" s="186"/>
      <c r="E55" s="187"/>
      <c r="F55" s="187"/>
      <c r="G55" s="188"/>
      <c r="H55" s="189"/>
      <c r="I55" s="190"/>
      <c r="J55" s="189"/>
      <c r="K55" s="190"/>
      <c r="Q55" s="191">
        <v>1</v>
      </c>
    </row>
    <row r="56" spans="1:82">
      <c r="A56" s="192">
        <v>25</v>
      </c>
      <c r="B56" s="193" t="s">
        <v>155</v>
      </c>
      <c r="C56" s="194" t="s">
        <v>156</v>
      </c>
      <c r="D56" s="195" t="s">
        <v>157</v>
      </c>
      <c r="E56" s="196">
        <v>1</v>
      </c>
      <c r="F56" s="196"/>
      <c r="G56" s="197">
        <f>E56*F56</f>
        <v>0</v>
      </c>
      <c r="H56" s="198">
        <v>8.0000000000000007E-5</v>
      </c>
      <c r="I56" s="198">
        <f>E56*H56</f>
        <v>8.0000000000000007E-5</v>
      </c>
      <c r="J56" s="198">
        <v>0</v>
      </c>
      <c r="K56" s="198">
        <f>E56*J56</f>
        <v>0</v>
      </c>
      <c r="Q56" s="191">
        <v>2</v>
      </c>
      <c r="AA56" s="164">
        <v>1</v>
      </c>
      <c r="AB56" s="164">
        <v>1</v>
      </c>
      <c r="AC56" s="164">
        <v>1</v>
      </c>
      <c r="BB56" s="164">
        <v>1</v>
      </c>
      <c r="BC56" s="164">
        <f>IF(BB56=1,G56,0)</f>
        <v>0</v>
      </c>
      <c r="BD56" s="164">
        <f>IF(BB56=2,G56,0)</f>
        <v>0</v>
      </c>
      <c r="BE56" s="164">
        <f>IF(BB56=3,G56,0)</f>
        <v>0</v>
      </c>
      <c r="BF56" s="164">
        <f>IF(BB56=4,G56,0)</f>
        <v>0</v>
      </c>
      <c r="BG56" s="164">
        <f>IF(BB56=5,G56,0)</f>
        <v>0</v>
      </c>
      <c r="CA56" s="164">
        <v>1</v>
      </c>
      <c r="CB56" s="164">
        <v>1</v>
      </c>
      <c r="CC56" s="191"/>
      <c r="CD56" s="191"/>
    </row>
    <row r="57" spans="1:82">
      <c r="A57" s="192">
        <v>26</v>
      </c>
      <c r="B57" s="193" t="s">
        <v>158</v>
      </c>
      <c r="C57" s="194" t="s">
        <v>159</v>
      </c>
      <c r="D57" s="195" t="s">
        <v>100</v>
      </c>
      <c r="E57" s="196">
        <v>12.5</v>
      </c>
      <c r="F57" s="196"/>
      <c r="G57" s="197">
        <f>E57*F57</f>
        <v>0</v>
      </c>
      <c r="H57" s="198">
        <v>0</v>
      </c>
      <c r="I57" s="198">
        <f>E57*H57</f>
        <v>0</v>
      </c>
      <c r="J57" s="198">
        <v>0</v>
      </c>
      <c r="K57" s="198">
        <f>E57*J57</f>
        <v>0</v>
      </c>
      <c r="Q57" s="191">
        <v>2</v>
      </c>
      <c r="AA57" s="164">
        <v>1</v>
      </c>
      <c r="AB57" s="164">
        <v>1</v>
      </c>
      <c r="AC57" s="164">
        <v>1</v>
      </c>
      <c r="BB57" s="164">
        <v>1</v>
      </c>
      <c r="BC57" s="164">
        <f>IF(BB57=1,G57,0)</f>
        <v>0</v>
      </c>
      <c r="BD57" s="164">
        <f>IF(BB57=2,G57,0)</f>
        <v>0</v>
      </c>
      <c r="BE57" s="164">
        <f>IF(BB57=3,G57,0)</f>
        <v>0</v>
      </c>
      <c r="BF57" s="164">
        <f>IF(BB57=4,G57,0)</f>
        <v>0</v>
      </c>
      <c r="BG57" s="164">
        <f>IF(BB57=5,G57,0)</f>
        <v>0</v>
      </c>
      <c r="CA57" s="164">
        <v>1</v>
      </c>
      <c r="CB57" s="164">
        <v>1</v>
      </c>
      <c r="CC57" s="191"/>
      <c r="CD57" s="191"/>
    </row>
    <row r="58" spans="1:82">
      <c r="A58" s="192">
        <v>27</v>
      </c>
      <c r="B58" s="193" t="s">
        <v>160</v>
      </c>
      <c r="C58" s="194" t="s">
        <v>161</v>
      </c>
      <c r="D58" s="195" t="s">
        <v>100</v>
      </c>
      <c r="E58" s="196">
        <v>12.5</v>
      </c>
      <c r="F58" s="196"/>
      <c r="G58" s="197">
        <f>E58*F58</f>
        <v>0</v>
      </c>
      <c r="H58" s="198">
        <v>0</v>
      </c>
      <c r="I58" s="198">
        <f>E58*H58</f>
        <v>0</v>
      </c>
      <c r="J58" s="198">
        <v>0</v>
      </c>
      <c r="K58" s="198">
        <f>E58*J58</f>
        <v>0</v>
      </c>
      <c r="Q58" s="191">
        <v>2</v>
      </c>
      <c r="AA58" s="164">
        <v>1</v>
      </c>
      <c r="AB58" s="164">
        <v>1</v>
      </c>
      <c r="AC58" s="164">
        <v>1</v>
      </c>
      <c r="BB58" s="164">
        <v>1</v>
      </c>
      <c r="BC58" s="164">
        <f>IF(BB58=1,G58,0)</f>
        <v>0</v>
      </c>
      <c r="BD58" s="164">
        <f>IF(BB58=2,G58,0)</f>
        <v>0</v>
      </c>
      <c r="BE58" s="164">
        <f>IF(BB58=3,G58,0)</f>
        <v>0</v>
      </c>
      <c r="BF58" s="164">
        <f>IF(BB58=4,G58,0)</f>
        <v>0</v>
      </c>
      <c r="BG58" s="164">
        <f>IF(BB58=5,G58,0)</f>
        <v>0</v>
      </c>
      <c r="CA58" s="164">
        <v>1</v>
      </c>
      <c r="CB58" s="164">
        <v>1</v>
      </c>
      <c r="CC58" s="191"/>
      <c r="CD58" s="191"/>
    </row>
    <row r="59" spans="1:82">
      <c r="A59" s="192">
        <v>28</v>
      </c>
      <c r="B59" s="193" t="s">
        <v>162</v>
      </c>
      <c r="C59" s="194" t="s">
        <v>163</v>
      </c>
      <c r="D59" s="195" t="s">
        <v>164</v>
      </c>
      <c r="E59" s="196">
        <v>1</v>
      </c>
      <c r="F59" s="196"/>
      <c r="G59" s="197">
        <f>E59*F59</f>
        <v>0</v>
      </c>
      <c r="H59" s="198">
        <v>3.5029999999999999E-2</v>
      </c>
      <c r="I59" s="198">
        <f>E59*H59</f>
        <v>3.5029999999999999E-2</v>
      </c>
      <c r="J59" s="198">
        <v>0</v>
      </c>
      <c r="K59" s="198">
        <f>E59*J59</f>
        <v>0</v>
      </c>
      <c r="Q59" s="191">
        <v>2</v>
      </c>
      <c r="AA59" s="164">
        <v>1</v>
      </c>
      <c r="AB59" s="164">
        <v>1</v>
      </c>
      <c r="AC59" s="164">
        <v>1</v>
      </c>
      <c r="BB59" s="164">
        <v>1</v>
      </c>
      <c r="BC59" s="164">
        <f>IF(BB59=1,G59,0)</f>
        <v>0</v>
      </c>
      <c r="BD59" s="164">
        <f>IF(BB59=2,G59,0)</f>
        <v>0</v>
      </c>
      <c r="BE59" s="164">
        <f>IF(BB59=3,G59,0)</f>
        <v>0</v>
      </c>
      <c r="BF59" s="164">
        <f>IF(BB59=4,G59,0)</f>
        <v>0</v>
      </c>
      <c r="BG59" s="164">
        <f>IF(BB59=5,G59,0)</f>
        <v>0</v>
      </c>
      <c r="CA59" s="164">
        <v>1</v>
      </c>
      <c r="CB59" s="164">
        <v>1</v>
      </c>
      <c r="CC59" s="191"/>
      <c r="CD59" s="191"/>
    </row>
    <row r="60" spans="1:82">
      <c r="A60" s="192">
        <v>29</v>
      </c>
      <c r="B60" s="193" t="s">
        <v>165</v>
      </c>
      <c r="C60" s="194" t="s">
        <v>166</v>
      </c>
      <c r="D60" s="195" t="s">
        <v>157</v>
      </c>
      <c r="E60" s="196">
        <v>1</v>
      </c>
      <c r="F60" s="196"/>
      <c r="G60" s="197">
        <f>E60*F60</f>
        <v>0</v>
      </c>
      <c r="H60" s="198">
        <v>2.1000000000000001E-4</v>
      </c>
      <c r="I60" s="198">
        <f>E60*H60</f>
        <v>2.1000000000000001E-4</v>
      </c>
      <c r="J60" s="198">
        <v>0</v>
      </c>
      <c r="K60" s="198">
        <f>E60*J60</f>
        <v>0</v>
      </c>
      <c r="Q60" s="191">
        <v>2</v>
      </c>
      <c r="AA60" s="164">
        <v>1</v>
      </c>
      <c r="AB60" s="164">
        <v>1</v>
      </c>
      <c r="AC60" s="164">
        <v>1</v>
      </c>
      <c r="BB60" s="164">
        <v>1</v>
      </c>
      <c r="BC60" s="164">
        <f>IF(BB60=1,G60,0)</f>
        <v>0</v>
      </c>
      <c r="BD60" s="164">
        <f>IF(BB60=2,G60,0)</f>
        <v>0</v>
      </c>
      <c r="BE60" s="164">
        <f>IF(BB60=3,G60,0)</f>
        <v>0</v>
      </c>
      <c r="BF60" s="164">
        <f>IF(BB60=4,G60,0)</f>
        <v>0</v>
      </c>
      <c r="BG60" s="164">
        <f>IF(BB60=5,G60,0)</f>
        <v>0</v>
      </c>
      <c r="CA60" s="164">
        <v>1</v>
      </c>
      <c r="CB60" s="164">
        <v>1</v>
      </c>
      <c r="CC60" s="191"/>
      <c r="CD60" s="191"/>
    </row>
    <row r="61" spans="1:82">
      <c r="A61" s="192">
        <v>30</v>
      </c>
      <c r="B61" s="193" t="s">
        <v>167</v>
      </c>
      <c r="C61" s="194" t="s">
        <v>168</v>
      </c>
      <c r="D61" s="195" t="s">
        <v>100</v>
      </c>
      <c r="E61" s="196">
        <v>12.5</v>
      </c>
      <c r="F61" s="196"/>
      <c r="G61" s="197">
        <f>E61*F61</f>
        <v>0</v>
      </c>
      <c r="H61" s="198">
        <v>6.2599999999999999E-3</v>
      </c>
      <c r="I61" s="198">
        <f>E61*H61</f>
        <v>7.825E-2</v>
      </c>
      <c r="J61" s="198">
        <v>0</v>
      </c>
      <c r="K61" s="198">
        <f>E61*J61</f>
        <v>0</v>
      </c>
      <c r="Q61" s="191">
        <v>2</v>
      </c>
      <c r="AA61" s="164">
        <v>12</v>
      </c>
      <c r="AB61" s="164">
        <v>0</v>
      </c>
      <c r="AC61" s="164">
        <v>25</v>
      </c>
      <c r="BB61" s="164">
        <v>1</v>
      </c>
      <c r="BC61" s="164">
        <f>IF(BB61=1,G61,0)</f>
        <v>0</v>
      </c>
      <c r="BD61" s="164">
        <f>IF(BB61=2,G61,0)</f>
        <v>0</v>
      </c>
      <c r="BE61" s="164">
        <f>IF(BB61=3,G61,0)</f>
        <v>0</v>
      </c>
      <c r="BF61" s="164">
        <f>IF(BB61=4,G61,0)</f>
        <v>0</v>
      </c>
      <c r="BG61" s="164">
        <f>IF(BB61=5,G61,0)</f>
        <v>0</v>
      </c>
      <c r="CA61" s="164">
        <v>12</v>
      </c>
      <c r="CB61" s="164">
        <v>0</v>
      </c>
      <c r="CC61" s="191"/>
      <c r="CD61" s="191"/>
    </row>
    <row r="62" spans="1:82">
      <c r="A62" s="192">
        <v>31</v>
      </c>
      <c r="B62" s="193" t="s">
        <v>169</v>
      </c>
      <c r="C62" s="194" t="s">
        <v>170</v>
      </c>
      <c r="D62" s="195" t="s">
        <v>157</v>
      </c>
      <c r="E62" s="196">
        <v>1</v>
      </c>
      <c r="F62" s="196"/>
      <c r="G62" s="197">
        <f>E62*F62</f>
        <v>0</v>
      </c>
      <c r="H62" s="198">
        <v>1.0999999999999999E-2</v>
      </c>
      <c r="I62" s="198">
        <f>E62*H62</f>
        <v>1.0999999999999999E-2</v>
      </c>
      <c r="J62" s="198">
        <v>0</v>
      </c>
      <c r="K62" s="198">
        <f>E62*J62</f>
        <v>0</v>
      </c>
      <c r="Q62" s="191">
        <v>2</v>
      </c>
      <c r="AA62" s="164">
        <v>12</v>
      </c>
      <c r="AB62" s="164">
        <v>0</v>
      </c>
      <c r="AC62" s="164">
        <v>26</v>
      </c>
      <c r="BB62" s="164">
        <v>1</v>
      </c>
      <c r="BC62" s="164">
        <f>IF(BB62=1,G62,0)</f>
        <v>0</v>
      </c>
      <c r="BD62" s="164">
        <f>IF(BB62=2,G62,0)</f>
        <v>0</v>
      </c>
      <c r="BE62" s="164">
        <f>IF(BB62=3,G62,0)</f>
        <v>0</v>
      </c>
      <c r="BF62" s="164">
        <f>IF(BB62=4,G62,0)</f>
        <v>0</v>
      </c>
      <c r="BG62" s="164">
        <f>IF(BB62=5,G62,0)</f>
        <v>0</v>
      </c>
      <c r="CA62" s="164">
        <v>12</v>
      </c>
      <c r="CB62" s="164">
        <v>0</v>
      </c>
      <c r="CC62" s="191"/>
      <c r="CD62" s="191"/>
    </row>
    <row r="63" spans="1:82" ht="20.399999999999999">
      <c r="A63" s="192">
        <v>32</v>
      </c>
      <c r="B63" s="193" t="s">
        <v>171</v>
      </c>
      <c r="C63" s="194" t="s">
        <v>172</v>
      </c>
      <c r="D63" s="195" t="s">
        <v>100</v>
      </c>
      <c r="E63" s="196">
        <v>12.5</v>
      </c>
      <c r="F63" s="196"/>
      <c r="G63" s="197">
        <f>E63*F63</f>
        <v>0</v>
      </c>
      <c r="H63" s="198">
        <v>0</v>
      </c>
      <c r="I63" s="198">
        <f>E63*H63</f>
        <v>0</v>
      </c>
      <c r="J63" s="198">
        <v>0</v>
      </c>
      <c r="K63" s="198">
        <f>E63*J63</f>
        <v>0</v>
      </c>
      <c r="Q63" s="191">
        <v>2</v>
      </c>
      <c r="AA63" s="164">
        <v>12</v>
      </c>
      <c r="AB63" s="164">
        <v>0</v>
      </c>
      <c r="AC63" s="164">
        <v>48</v>
      </c>
      <c r="BB63" s="164">
        <v>1</v>
      </c>
      <c r="BC63" s="164">
        <f>IF(BB63=1,G63,0)</f>
        <v>0</v>
      </c>
      <c r="BD63" s="164">
        <f>IF(BB63=2,G63,0)</f>
        <v>0</v>
      </c>
      <c r="BE63" s="164">
        <f>IF(BB63=3,G63,0)</f>
        <v>0</v>
      </c>
      <c r="BF63" s="164">
        <f>IF(BB63=4,G63,0)</f>
        <v>0</v>
      </c>
      <c r="BG63" s="164">
        <f>IF(BB63=5,G63,0)</f>
        <v>0</v>
      </c>
      <c r="CA63" s="164">
        <v>12</v>
      </c>
      <c r="CB63" s="164">
        <v>0</v>
      </c>
      <c r="CC63" s="191"/>
      <c r="CD63" s="191"/>
    </row>
    <row r="64" spans="1:82" ht="20.399999999999999">
      <c r="A64" s="192">
        <v>33</v>
      </c>
      <c r="B64" s="193" t="s">
        <v>173</v>
      </c>
      <c r="C64" s="194" t="s">
        <v>174</v>
      </c>
      <c r="D64" s="195" t="s">
        <v>157</v>
      </c>
      <c r="E64" s="196">
        <v>1</v>
      </c>
      <c r="F64" s="196"/>
      <c r="G64" s="197">
        <f>E64*F64</f>
        <v>0</v>
      </c>
      <c r="H64" s="198">
        <v>0</v>
      </c>
      <c r="I64" s="198">
        <f>E64*H64</f>
        <v>0</v>
      </c>
      <c r="J64" s="198">
        <v>0</v>
      </c>
      <c r="K64" s="198">
        <f>E64*J64</f>
        <v>0</v>
      </c>
      <c r="Q64" s="191">
        <v>2</v>
      </c>
      <c r="AA64" s="164">
        <v>12</v>
      </c>
      <c r="AB64" s="164">
        <v>0</v>
      </c>
      <c r="AC64" s="164">
        <v>27</v>
      </c>
      <c r="BB64" s="164">
        <v>1</v>
      </c>
      <c r="BC64" s="164">
        <f>IF(BB64=1,G64,0)</f>
        <v>0</v>
      </c>
      <c r="BD64" s="164">
        <f>IF(BB64=2,G64,0)</f>
        <v>0</v>
      </c>
      <c r="BE64" s="164">
        <f>IF(BB64=3,G64,0)</f>
        <v>0</v>
      </c>
      <c r="BF64" s="164">
        <f>IF(BB64=4,G64,0)</f>
        <v>0</v>
      </c>
      <c r="BG64" s="164">
        <f>IF(BB64=5,G64,0)</f>
        <v>0</v>
      </c>
      <c r="CA64" s="164">
        <v>12</v>
      </c>
      <c r="CB64" s="164">
        <v>0</v>
      </c>
      <c r="CC64" s="191"/>
      <c r="CD64" s="191"/>
    </row>
    <row r="65" spans="1:82">
      <c r="A65" s="192">
        <v>34</v>
      </c>
      <c r="B65" s="193" t="s">
        <v>175</v>
      </c>
      <c r="C65" s="194" t="s">
        <v>176</v>
      </c>
      <c r="D65" s="195" t="s">
        <v>100</v>
      </c>
      <c r="E65" s="196">
        <v>10</v>
      </c>
      <c r="F65" s="196"/>
      <c r="G65" s="197">
        <f>E65*F65</f>
        <v>0</v>
      </c>
      <c r="H65" s="198">
        <v>1.01E-3</v>
      </c>
      <c r="I65" s="198">
        <f>E65*H65</f>
        <v>1.0100000000000001E-2</v>
      </c>
      <c r="J65" s="198">
        <v>0</v>
      </c>
      <c r="K65" s="198">
        <f>E65*J65</f>
        <v>0</v>
      </c>
      <c r="Q65" s="191">
        <v>2</v>
      </c>
      <c r="AA65" s="164">
        <v>3</v>
      </c>
      <c r="AB65" s="164">
        <v>1</v>
      </c>
      <c r="AC65" s="164" t="s">
        <v>175</v>
      </c>
      <c r="BB65" s="164">
        <v>1</v>
      </c>
      <c r="BC65" s="164">
        <f>IF(BB65=1,G65,0)</f>
        <v>0</v>
      </c>
      <c r="BD65" s="164">
        <f>IF(BB65=2,G65,0)</f>
        <v>0</v>
      </c>
      <c r="BE65" s="164">
        <f>IF(BB65=3,G65,0)</f>
        <v>0</v>
      </c>
      <c r="BF65" s="164">
        <f>IF(BB65=4,G65,0)</f>
        <v>0</v>
      </c>
      <c r="BG65" s="164">
        <f>IF(BB65=5,G65,0)</f>
        <v>0</v>
      </c>
      <c r="CA65" s="164">
        <v>3</v>
      </c>
      <c r="CB65" s="164">
        <v>1</v>
      </c>
      <c r="CC65" s="191"/>
      <c r="CD65" s="191"/>
    </row>
    <row r="66" spans="1:82">
      <c r="A66" s="209"/>
      <c r="B66" s="210" t="s">
        <v>81</v>
      </c>
      <c r="C66" s="211" t="str">
        <f>CONCATENATE(B55," ",C55)</f>
        <v>8 Trubní vedení</v>
      </c>
      <c r="D66" s="212"/>
      <c r="E66" s="213"/>
      <c r="F66" s="214"/>
      <c r="G66" s="215">
        <f>SUM(G55:G65)</f>
        <v>0</v>
      </c>
      <c r="H66" s="216"/>
      <c r="I66" s="217">
        <f>SUM(I55:I65)</f>
        <v>0.13467000000000001</v>
      </c>
      <c r="J66" s="216"/>
      <c r="K66" s="217">
        <f>SUM(K55:K65)</f>
        <v>0</v>
      </c>
      <c r="Q66" s="191">
        <v>4</v>
      </c>
      <c r="BC66" s="218">
        <f>SUM(BC55:BC65)</f>
        <v>0</v>
      </c>
      <c r="BD66" s="218">
        <f>SUM(BD55:BD65)</f>
        <v>0</v>
      </c>
      <c r="BE66" s="218">
        <f>SUM(BE55:BE65)</f>
        <v>0</v>
      </c>
      <c r="BF66" s="218">
        <f>SUM(BF55:BF65)</f>
        <v>0</v>
      </c>
      <c r="BG66" s="218">
        <f>SUM(BG55:BG65)</f>
        <v>0</v>
      </c>
    </row>
    <row r="67" spans="1:82">
      <c r="A67" s="183" t="s">
        <v>78</v>
      </c>
      <c r="B67" s="184" t="s">
        <v>177</v>
      </c>
      <c r="C67" s="185" t="s">
        <v>178</v>
      </c>
      <c r="D67" s="186"/>
      <c r="E67" s="187"/>
      <c r="F67" s="187"/>
      <c r="G67" s="188"/>
      <c r="H67" s="189"/>
      <c r="I67" s="190"/>
      <c r="J67" s="189"/>
      <c r="K67" s="190"/>
      <c r="Q67" s="191">
        <v>1</v>
      </c>
    </row>
    <row r="68" spans="1:82">
      <c r="A68" s="192">
        <v>35</v>
      </c>
      <c r="B68" s="193" t="s">
        <v>179</v>
      </c>
      <c r="C68" s="194" t="s">
        <v>180</v>
      </c>
      <c r="D68" s="195" t="s">
        <v>181</v>
      </c>
      <c r="E68" s="196">
        <v>14.294</v>
      </c>
      <c r="F68" s="196"/>
      <c r="G68" s="197">
        <f>E68*F68</f>
        <v>0</v>
      </c>
      <c r="H68" s="198">
        <v>0</v>
      </c>
      <c r="I68" s="198">
        <f>E68*H68</f>
        <v>0</v>
      </c>
      <c r="J68" s="198">
        <v>0</v>
      </c>
      <c r="K68" s="198">
        <f>E68*J68</f>
        <v>0</v>
      </c>
      <c r="Q68" s="191">
        <v>2</v>
      </c>
      <c r="AA68" s="164">
        <v>1</v>
      </c>
      <c r="AB68" s="164">
        <v>1</v>
      </c>
      <c r="AC68" s="164">
        <v>1</v>
      </c>
      <c r="BB68" s="164">
        <v>1</v>
      </c>
      <c r="BC68" s="164">
        <f>IF(BB68=1,G68,0)</f>
        <v>0</v>
      </c>
      <c r="BD68" s="164">
        <f>IF(BB68=2,G68,0)</f>
        <v>0</v>
      </c>
      <c r="BE68" s="164">
        <f>IF(BB68=3,G68,0)</f>
        <v>0</v>
      </c>
      <c r="BF68" s="164">
        <f>IF(BB68=4,G68,0)</f>
        <v>0</v>
      </c>
      <c r="BG68" s="164">
        <f>IF(BB68=5,G68,0)</f>
        <v>0</v>
      </c>
      <c r="CA68" s="164">
        <v>1</v>
      </c>
      <c r="CB68" s="164">
        <v>1</v>
      </c>
      <c r="CC68" s="191"/>
      <c r="CD68" s="191"/>
    </row>
    <row r="69" spans="1:82">
      <c r="A69" s="209"/>
      <c r="B69" s="210" t="s">
        <v>81</v>
      </c>
      <c r="C69" s="211" t="str">
        <f>CONCATENATE(B67," ",C67)</f>
        <v>99 Staveništní přesun hmot</v>
      </c>
      <c r="D69" s="212"/>
      <c r="E69" s="213"/>
      <c r="F69" s="214"/>
      <c r="G69" s="215">
        <f>SUM(G67:G68)</f>
        <v>0</v>
      </c>
      <c r="H69" s="216"/>
      <c r="I69" s="217">
        <f>SUM(I67:I68)</f>
        <v>0</v>
      </c>
      <c r="J69" s="216"/>
      <c r="K69" s="217">
        <f>SUM(K67:K68)</f>
        <v>0</v>
      </c>
      <c r="Q69" s="191">
        <v>4</v>
      </c>
      <c r="BC69" s="218">
        <f>SUM(BC67:BC68)</f>
        <v>0</v>
      </c>
      <c r="BD69" s="218">
        <f>SUM(BD67:BD68)</f>
        <v>0</v>
      </c>
      <c r="BE69" s="218">
        <f>SUM(BE67:BE68)</f>
        <v>0</v>
      </c>
      <c r="BF69" s="218">
        <f>SUM(BF67:BF68)</f>
        <v>0</v>
      </c>
      <c r="BG69" s="218">
        <f>SUM(BG67:BG68)</f>
        <v>0</v>
      </c>
    </row>
    <row r="70" spans="1:82">
      <c r="A70" s="183" t="s">
        <v>78</v>
      </c>
      <c r="B70" s="184" t="s">
        <v>182</v>
      </c>
      <c r="C70" s="185" t="s">
        <v>183</v>
      </c>
      <c r="D70" s="186"/>
      <c r="E70" s="187"/>
      <c r="F70" s="187"/>
      <c r="G70" s="188"/>
      <c r="H70" s="189"/>
      <c r="I70" s="190"/>
      <c r="J70" s="189"/>
      <c r="K70" s="190"/>
      <c r="Q70" s="191">
        <v>1</v>
      </c>
    </row>
    <row r="71" spans="1:82">
      <c r="A71" s="192">
        <v>36</v>
      </c>
      <c r="B71" s="193" t="s">
        <v>184</v>
      </c>
      <c r="C71" s="194" t="s">
        <v>185</v>
      </c>
      <c r="D71" s="195" t="s">
        <v>157</v>
      </c>
      <c r="E71" s="196">
        <v>2</v>
      </c>
      <c r="F71" s="196"/>
      <c r="G71" s="197">
        <f>E71*F71</f>
        <v>0</v>
      </c>
      <c r="H71" s="198">
        <v>0</v>
      </c>
      <c r="I71" s="198">
        <f>E71*H71</f>
        <v>0</v>
      </c>
      <c r="J71" s="198">
        <v>0</v>
      </c>
      <c r="K71" s="198">
        <f>E71*J71</f>
        <v>0</v>
      </c>
      <c r="Q71" s="191">
        <v>2</v>
      </c>
      <c r="AA71" s="164">
        <v>1</v>
      </c>
      <c r="AB71" s="164">
        <v>7</v>
      </c>
      <c r="AC71" s="164">
        <v>7</v>
      </c>
      <c r="BB71" s="164">
        <v>2</v>
      </c>
      <c r="BC71" s="164">
        <f>IF(BB71=1,G71,0)</f>
        <v>0</v>
      </c>
      <c r="BD71" s="164">
        <f>IF(BB71=2,G71,0)</f>
        <v>0</v>
      </c>
      <c r="BE71" s="164">
        <f>IF(BB71=3,G71,0)</f>
        <v>0</v>
      </c>
      <c r="BF71" s="164">
        <f>IF(BB71=4,G71,0)</f>
        <v>0</v>
      </c>
      <c r="BG71" s="164">
        <f>IF(BB71=5,G71,0)</f>
        <v>0</v>
      </c>
      <c r="CA71" s="164">
        <v>1</v>
      </c>
      <c r="CB71" s="164">
        <v>7</v>
      </c>
      <c r="CC71" s="191"/>
      <c r="CD71" s="191"/>
    </row>
    <row r="72" spans="1:82">
      <c r="A72" s="209"/>
      <c r="B72" s="210" t="s">
        <v>81</v>
      </c>
      <c r="C72" s="211" t="str">
        <f>CONCATENATE(B70," ",C70)</f>
        <v>722 Vnitřní vodovod</v>
      </c>
      <c r="D72" s="212"/>
      <c r="E72" s="213"/>
      <c r="F72" s="214"/>
      <c r="G72" s="215">
        <f>SUM(G70:G71)</f>
        <v>0</v>
      </c>
      <c r="H72" s="216"/>
      <c r="I72" s="217">
        <f>SUM(I70:I71)</f>
        <v>0</v>
      </c>
      <c r="J72" s="216"/>
      <c r="K72" s="217">
        <f>SUM(K70:K71)</f>
        <v>0</v>
      </c>
      <c r="Q72" s="191">
        <v>4</v>
      </c>
      <c r="BC72" s="218">
        <f>SUM(BC70:BC71)</f>
        <v>0</v>
      </c>
      <c r="BD72" s="218">
        <f>SUM(BD70:BD71)</f>
        <v>0</v>
      </c>
      <c r="BE72" s="218">
        <f>SUM(BE70:BE71)</f>
        <v>0</v>
      </c>
      <c r="BF72" s="218">
        <f>SUM(BF70:BF71)</f>
        <v>0</v>
      </c>
      <c r="BG72" s="218">
        <f>SUM(BG70:BG71)</f>
        <v>0</v>
      </c>
    </row>
    <row r="73" spans="1:82">
      <c r="A73" s="183" t="s">
        <v>78</v>
      </c>
      <c r="B73" s="184" t="s">
        <v>186</v>
      </c>
      <c r="C73" s="185" t="s">
        <v>187</v>
      </c>
      <c r="D73" s="186"/>
      <c r="E73" s="187"/>
      <c r="F73" s="187"/>
      <c r="G73" s="188"/>
      <c r="H73" s="189"/>
      <c r="I73" s="190"/>
      <c r="J73" s="189"/>
      <c r="K73" s="190"/>
      <c r="Q73" s="191">
        <v>1</v>
      </c>
    </row>
    <row r="74" spans="1:82" ht="20.399999999999999">
      <c r="A74" s="192">
        <v>37</v>
      </c>
      <c r="B74" s="193" t="s">
        <v>188</v>
      </c>
      <c r="C74" s="194" t="s">
        <v>189</v>
      </c>
      <c r="D74" s="195" t="s">
        <v>100</v>
      </c>
      <c r="E74" s="196">
        <v>10</v>
      </c>
      <c r="F74" s="196"/>
      <c r="G74" s="197">
        <f>E74*F74</f>
        <v>0</v>
      </c>
      <c r="H74" s="198">
        <v>2.7119999999999998E-2</v>
      </c>
      <c r="I74" s="198">
        <f>E74*H74</f>
        <v>0.2712</v>
      </c>
      <c r="J74" s="198">
        <v>0</v>
      </c>
      <c r="K74" s="198">
        <f>E74*J74</f>
        <v>0</v>
      </c>
      <c r="Q74" s="191">
        <v>2</v>
      </c>
      <c r="AA74" s="164">
        <v>1</v>
      </c>
      <c r="AB74" s="164">
        <v>9</v>
      </c>
      <c r="AC74" s="164">
        <v>9</v>
      </c>
      <c r="BB74" s="164">
        <v>4</v>
      </c>
      <c r="BC74" s="164">
        <f>IF(BB74=1,G74,0)</f>
        <v>0</v>
      </c>
      <c r="BD74" s="164">
        <f>IF(BB74=2,G74,0)</f>
        <v>0</v>
      </c>
      <c r="BE74" s="164">
        <f>IF(BB74=3,G74,0)</f>
        <v>0</v>
      </c>
      <c r="BF74" s="164">
        <f>IF(BB74=4,G74,0)</f>
        <v>0</v>
      </c>
      <c r="BG74" s="164">
        <f>IF(BB74=5,G74,0)</f>
        <v>0</v>
      </c>
      <c r="CA74" s="164">
        <v>1</v>
      </c>
      <c r="CB74" s="164">
        <v>9</v>
      </c>
      <c r="CC74" s="191"/>
      <c r="CD74" s="191"/>
    </row>
    <row r="75" spans="1:82">
      <c r="A75" s="192">
        <v>38</v>
      </c>
      <c r="B75" s="193" t="s">
        <v>190</v>
      </c>
      <c r="C75" s="194" t="s">
        <v>191</v>
      </c>
      <c r="D75" s="195" t="s">
        <v>100</v>
      </c>
      <c r="E75" s="196">
        <v>14</v>
      </c>
      <c r="F75" s="196"/>
      <c r="G75" s="197">
        <f>E75*F75</f>
        <v>0</v>
      </c>
      <c r="H75" s="198">
        <v>0</v>
      </c>
      <c r="I75" s="198">
        <f>E75*H75</f>
        <v>0</v>
      </c>
      <c r="J75" s="198">
        <v>0</v>
      </c>
      <c r="K75" s="198">
        <f>E75*J75</f>
        <v>0</v>
      </c>
      <c r="Q75" s="191">
        <v>2</v>
      </c>
      <c r="AA75" s="164">
        <v>12</v>
      </c>
      <c r="AB75" s="164">
        <v>0</v>
      </c>
      <c r="AC75" s="164">
        <v>28</v>
      </c>
      <c r="BB75" s="164">
        <v>4</v>
      </c>
      <c r="BC75" s="164">
        <f>IF(BB75=1,G75,0)</f>
        <v>0</v>
      </c>
      <c r="BD75" s="164">
        <f>IF(BB75=2,G75,0)</f>
        <v>0</v>
      </c>
      <c r="BE75" s="164">
        <f>IF(BB75=3,G75,0)</f>
        <v>0</v>
      </c>
      <c r="BF75" s="164">
        <f>IF(BB75=4,G75,0)</f>
        <v>0</v>
      </c>
      <c r="BG75" s="164">
        <f>IF(BB75=5,G75,0)</f>
        <v>0</v>
      </c>
      <c r="CA75" s="164">
        <v>12</v>
      </c>
      <c r="CB75" s="164">
        <v>0</v>
      </c>
      <c r="CC75" s="191"/>
      <c r="CD75" s="191"/>
    </row>
    <row r="76" spans="1:82">
      <c r="A76" s="192">
        <v>39</v>
      </c>
      <c r="B76" s="193" t="s">
        <v>192</v>
      </c>
      <c r="C76" s="194" t="s">
        <v>193</v>
      </c>
      <c r="D76" s="195" t="s">
        <v>100</v>
      </c>
      <c r="E76" s="196">
        <v>28</v>
      </c>
      <c r="F76" s="196"/>
      <c r="G76" s="197">
        <f>E76*F76</f>
        <v>0</v>
      </c>
      <c r="H76" s="198">
        <v>0</v>
      </c>
      <c r="I76" s="198">
        <f>E76*H76</f>
        <v>0</v>
      </c>
      <c r="J76" s="198">
        <v>0</v>
      </c>
      <c r="K76" s="198">
        <f>E76*J76</f>
        <v>0</v>
      </c>
      <c r="Q76" s="191">
        <v>2</v>
      </c>
      <c r="AA76" s="164">
        <v>12</v>
      </c>
      <c r="AB76" s="164">
        <v>0</v>
      </c>
      <c r="AC76" s="164">
        <v>29</v>
      </c>
      <c r="BB76" s="164">
        <v>4</v>
      </c>
      <c r="BC76" s="164">
        <f>IF(BB76=1,G76,0)</f>
        <v>0</v>
      </c>
      <c r="BD76" s="164">
        <f>IF(BB76=2,G76,0)</f>
        <v>0</v>
      </c>
      <c r="BE76" s="164">
        <f>IF(BB76=3,G76,0)</f>
        <v>0</v>
      </c>
      <c r="BF76" s="164">
        <f>IF(BB76=4,G76,0)</f>
        <v>0</v>
      </c>
      <c r="BG76" s="164">
        <f>IF(BB76=5,G76,0)</f>
        <v>0</v>
      </c>
      <c r="CA76" s="164">
        <v>12</v>
      </c>
      <c r="CB76" s="164">
        <v>0</v>
      </c>
      <c r="CC76" s="191"/>
      <c r="CD76" s="191"/>
    </row>
    <row r="77" spans="1:82">
      <c r="A77" s="209"/>
      <c r="B77" s="210" t="s">
        <v>81</v>
      </c>
      <c r="C77" s="211" t="str">
        <f>CONCATENATE(B73," ",C73)</f>
        <v>M23 Montáže potrubí</v>
      </c>
      <c r="D77" s="212"/>
      <c r="E77" s="213"/>
      <c r="F77" s="214"/>
      <c r="G77" s="215">
        <f>SUM(G73:G76)</f>
        <v>0</v>
      </c>
      <c r="H77" s="216"/>
      <c r="I77" s="217">
        <f>SUM(I73:I76)</f>
        <v>0.2712</v>
      </c>
      <c r="J77" s="216"/>
      <c r="K77" s="217">
        <f>SUM(K73:K76)</f>
        <v>0</v>
      </c>
      <c r="Q77" s="191">
        <v>4</v>
      </c>
      <c r="BC77" s="218">
        <f>SUM(BC73:BC76)</f>
        <v>0</v>
      </c>
      <c r="BD77" s="218">
        <f>SUM(BD73:BD76)</f>
        <v>0</v>
      </c>
      <c r="BE77" s="218">
        <f>SUM(BE73:BE76)</f>
        <v>0</v>
      </c>
      <c r="BF77" s="218">
        <f>SUM(BF73:BF76)</f>
        <v>0</v>
      </c>
      <c r="BG77" s="218">
        <f>SUM(BG73:BG76)</f>
        <v>0</v>
      </c>
    </row>
    <row r="78" spans="1:82">
      <c r="E78" s="164"/>
    </row>
    <row r="79" spans="1:82">
      <c r="E79" s="164"/>
    </row>
    <row r="80" spans="1:82">
      <c r="E80" s="164"/>
    </row>
    <row r="81" spans="5:5">
      <c r="E81" s="164"/>
    </row>
    <row r="82" spans="5:5">
      <c r="E82" s="164"/>
    </row>
    <row r="83" spans="5:5">
      <c r="E83" s="164"/>
    </row>
    <row r="84" spans="5:5">
      <c r="E84" s="164"/>
    </row>
    <row r="85" spans="5:5">
      <c r="E85" s="164"/>
    </row>
    <row r="86" spans="5:5">
      <c r="E86" s="164"/>
    </row>
    <row r="87" spans="5:5">
      <c r="E87" s="164"/>
    </row>
    <row r="88" spans="5:5">
      <c r="E88" s="164"/>
    </row>
    <row r="89" spans="5:5">
      <c r="E89" s="164"/>
    </row>
    <row r="90" spans="5:5">
      <c r="E90" s="164"/>
    </row>
    <row r="91" spans="5:5">
      <c r="E91" s="164"/>
    </row>
    <row r="92" spans="5:5">
      <c r="E92" s="164"/>
    </row>
    <row r="93" spans="5:5">
      <c r="E93" s="164"/>
    </row>
    <row r="94" spans="5:5">
      <c r="E94" s="164"/>
    </row>
    <row r="95" spans="5:5">
      <c r="E95" s="164"/>
    </row>
    <row r="96" spans="5:5">
      <c r="E96" s="164"/>
    </row>
    <row r="97" spans="1:7">
      <c r="E97" s="164"/>
    </row>
    <row r="98" spans="1:7">
      <c r="E98" s="164"/>
    </row>
    <row r="99" spans="1:7">
      <c r="E99" s="164"/>
    </row>
    <row r="100" spans="1:7">
      <c r="E100" s="164"/>
    </row>
    <row r="101" spans="1:7">
      <c r="A101" s="207"/>
      <c r="B101" s="207"/>
      <c r="C101" s="207"/>
      <c r="D101" s="207"/>
      <c r="E101" s="207"/>
      <c r="F101" s="207"/>
      <c r="G101" s="207"/>
    </row>
    <row r="102" spans="1:7">
      <c r="A102" s="207"/>
      <c r="B102" s="207"/>
      <c r="C102" s="207"/>
      <c r="D102" s="207"/>
      <c r="E102" s="207"/>
      <c r="F102" s="207"/>
      <c r="G102" s="207"/>
    </row>
    <row r="103" spans="1:7">
      <c r="A103" s="207"/>
      <c r="B103" s="207"/>
      <c r="C103" s="207"/>
      <c r="D103" s="207"/>
      <c r="E103" s="207"/>
      <c r="F103" s="207"/>
      <c r="G103" s="207"/>
    </row>
    <row r="104" spans="1:7">
      <c r="A104" s="207"/>
      <c r="B104" s="207"/>
      <c r="C104" s="207"/>
      <c r="D104" s="207"/>
      <c r="E104" s="207"/>
      <c r="F104" s="207"/>
      <c r="G104" s="207"/>
    </row>
    <row r="105" spans="1:7">
      <c r="E105" s="164"/>
    </row>
    <row r="106" spans="1:7">
      <c r="E106" s="164"/>
    </row>
    <row r="107" spans="1:7">
      <c r="E107" s="164"/>
    </row>
    <row r="108" spans="1:7">
      <c r="E108" s="164"/>
    </row>
    <row r="109" spans="1:7">
      <c r="E109" s="164"/>
    </row>
    <row r="110" spans="1:7">
      <c r="E110" s="164"/>
    </row>
    <row r="111" spans="1:7">
      <c r="E111" s="164"/>
    </row>
    <row r="112" spans="1:7">
      <c r="E112" s="164"/>
    </row>
    <row r="113" spans="5:5">
      <c r="E113" s="164"/>
    </row>
    <row r="114" spans="5:5">
      <c r="E114" s="164"/>
    </row>
    <row r="115" spans="5:5">
      <c r="E115" s="164"/>
    </row>
    <row r="116" spans="5:5">
      <c r="E116" s="164"/>
    </row>
    <row r="117" spans="5:5">
      <c r="E117" s="164"/>
    </row>
    <row r="118" spans="5:5">
      <c r="E118" s="164"/>
    </row>
    <row r="119" spans="5:5">
      <c r="E119" s="164"/>
    </row>
    <row r="120" spans="5:5">
      <c r="E120" s="164"/>
    </row>
    <row r="121" spans="5:5">
      <c r="E121" s="164"/>
    </row>
    <row r="122" spans="5:5">
      <c r="E122" s="164"/>
    </row>
    <row r="123" spans="5:5">
      <c r="E123" s="164"/>
    </row>
    <row r="124" spans="5:5">
      <c r="E124" s="164"/>
    </row>
    <row r="125" spans="5:5">
      <c r="E125" s="164"/>
    </row>
    <row r="126" spans="5:5">
      <c r="E126" s="164"/>
    </row>
    <row r="127" spans="5:5">
      <c r="E127" s="164"/>
    </row>
    <row r="128" spans="5:5">
      <c r="E128" s="164"/>
    </row>
    <row r="129" spans="1:7">
      <c r="E129" s="164"/>
    </row>
    <row r="130" spans="1:7">
      <c r="E130" s="164"/>
    </row>
    <row r="131" spans="1:7">
      <c r="E131" s="164"/>
    </row>
    <row r="132" spans="1:7">
      <c r="E132" s="164"/>
    </row>
    <row r="133" spans="1:7">
      <c r="E133" s="164"/>
    </row>
    <row r="134" spans="1:7">
      <c r="E134" s="164"/>
    </row>
    <row r="135" spans="1:7">
      <c r="E135" s="164"/>
    </row>
    <row r="136" spans="1:7">
      <c r="A136" s="219"/>
      <c r="B136" s="219"/>
    </row>
    <row r="137" spans="1:7">
      <c r="A137" s="207"/>
      <c r="B137" s="207"/>
      <c r="C137" s="220"/>
      <c r="D137" s="220"/>
      <c r="E137" s="221"/>
      <c r="F137" s="220"/>
      <c r="G137" s="222"/>
    </row>
    <row r="138" spans="1:7">
      <c r="A138" s="223"/>
      <c r="B138" s="223"/>
      <c r="C138" s="207"/>
      <c r="D138" s="207"/>
      <c r="E138" s="224"/>
      <c r="F138" s="207"/>
      <c r="G138" s="207"/>
    </row>
    <row r="139" spans="1:7">
      <c r="A139" s="207"/>
      <c r="B139" s="207"/>
      <c r="C139" s="207"/>
      <c r="D139" s="207"/>
      <c r="E139" s="224"/>
      <c r="F139" s="207"/>
      <c r="G139" s="207"/>
    </row>
    <row r="140" spans="1:7">
      <c r="A140" s="207"/>
      <c r="B140" s="207"/>
      <c r="C140" s="207"/>
      <c r="D140" s="207"/>
      <c r="E140" s="224"/>
      <c r="F140" s="207"/>
      <c r="G140" s="207"/>
    </row>
    <row r="141" spans="1:7">
      <c r="A141" s="207"/>
      <c r="B141" s="207"/>
      <c r="C141" s="207"/>
      <c r="D141" s="207"/>
      <c r="E141" s="224"/>
      <c r="F141" s="207"/>
      <c r="G141" s="207"/>
    </row>
    <row r="142" spans="1:7">
      <c r="A142" s="207"/>
      <c r="B142" s="207"/>
      <c r="C142" s="207"/>
      <c r="D142" s="207"/>
      <c r="E142" s="224"/>
      <c r="F142" s="207"/>
      <c r="G142" s="207"/>
    </row>
    <row r="143" spans="1:7">
      <c r="A143" s="207"/>
      <c r="B143" s="207"/>
      <c r="C143" s="207"/>
      <c r="D143" s="207"/>
      <c r="E143" s="224"/>
      <c r="F143" s="207"/>
      <c r="G143" s="207"/>
    </row>
    <row r="144" spans="1:7">
      <c r="A144" s="207"/>
      <c r="B144" s="207"/>
      <c r="C144" s="207"/>
      <c r="D144" s="207"/>
      <c r="E144" s="224"/>
      <c r="F144" s="207"/>
      <c r="G144" s="207"/>
    </row>
    <row r="145" spans="1:7">
      <c r="A145" s="207"/>
      <c r="B145" s="207"/>
      <c r="C145" s="207"/>
      <c r="D145" s="207"/>
      <c r="E145" s="224"/>
      <c r="F145" s="207"/>
      <c r="G145" s="207"/>
    </row>
    <row r="146" spans="1:7">
      <c r="A146" s="207"/>
      <c r="B146" s="207"/>
      <c r="C146" s="207"/>
      <c r="D146" s="207"/>
      <c r="E146" s="224"/>
      <c r="F146" s="207"/>
      <c r="G146" s="207"/>
    </row>
    <row r="147" spans="1:7">
      <c r="A147" s="207"/>
      <c r="B147" s="207"/>
      <c r="C147" s="207"/>
      <c r="D147" s="207"/>
      <c r="E147" s="224"/>
      <c r="F147" s="207"/>
      <c r="G147" s="207"/>
    </row>
    <row r="148" spans="1:7">
      <c r="A148" s="207"/>
      <c r="B148" s="207"/>
      <c r="C148" s="207"/>
      <c r="D148" s="207"/>
      <c r="E148" s="224"/>
      <c r="F148" s="207"/>
      <c r="G148" s="207"/>
    </row>
    <row r="149" spans="1:7">
      <c r="A149" s="207"/>
      <c r="B149" s="207"/>
      <c r="C149" s="207"/>
      <c r="D149" s="207"/>
      <c r="E149" s="224"/>
      <c r="F149" s="207"/>
      <c r="G149" s="207"/>
    </row>
    <row r="150" spans="1:7">
      <c r="A150" s="207"/>
      <c r="B150" s="207"/>
      <c r="C150" s="207"/>
      <c r="D150" s="207"/>
      <c r="E150" s="224"/>
      <c r="F150" s="207"/>
      <c r="G150" s="207"/>
    </row>
  </sheetData>
  <mergeCells count="22">
    <mergeCell ref="C47:D47"/>
    <mergeCell ref="C49:D49"/>
    <mergeCell ref="C51:D51"/>
    <mergeCell ref="C53:D53"/>
    <mergeCell ref="C33:D33"/>
    <mergeCell ref="C35:D35"/>
    <mergeCell ref="C39:D39"/>
    <mergeCell ref="C43:D43"/>
    <mergeCell ref="C16:D16"/>
    <mergeCell ref="C22:D22"/>
    <mergeCell ref="C24:D24"/>
    <mergeCell ref="C27:D27"/>
    <mergeCell ref="C29:D29"/>
    <mergeCell ref="C30:D30"/>
    <mergeCell ref="A1:G1"/>
    <mergeCell ref="A3:B3"/>
    <mergeCell ref="A4:B4"/>
    <mergeCell ref="E4:G4"/>
    <mergeCell ref="C9:D9"/>
    <mergeCell ref="C11:D11"/>
    <mergeCell ref="C12:D12"/>
    <mergeCell ref="C14:D14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SUDOP BRNO,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plch</dc:creator>
  <cp:lastModifiedBy>plch</cp:lastModifiedBy>
  <dcterms:created xsi:type="dcterms:W3CDTF">2017-11-21T11:31:33Z</dcterms:created>
  <dcterms:modified xsi:type="dcterms:W3CDTF">2017-11-21T11:34:08Z</dcterms:modified>
</cp:coreProperties>
</file>